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mezaki\Desktop\"/>
    </mc:Choice>
  </mc:AlternateContent>
  <xr:revisionPtr revIDLastSave="0" documentId="13_ncr:1_{BE96037C-6CB0-4651-97E2-F90672B097FD}" xr6:coauthVersionLast="47" xr6:coauthVersionMax="47" xr10:uidLastSave="{00000000-0000-0000-0000-000000000000}"/>
  <bookViews>
    <workbookView xWindow="-110" yWindow="-110" windowWidth="19420" windowHeight="10420" tabRatio="878" firstSheet="14" activeTab="14" xr2:uid="{00000000-000D-0000-FFFF-FFFF00000000}"/>
  </bookViews>
  <sheets>
    <sheet name="Legend" sheetId="42" state="hidden" r:id="rId1"/>
    <sheet name="Item_OrganizationalStructure" sheetId="2" state="hidden" r:id="rId2"/>
    <sheet name="Item_FinancialInformationIncome" sheetId="46" state="hidden" r:id="rId3"/>
    <sheet name="Item_5_A_OperatingResults_Recon" sheetId="70" state="hidden" r:id="rId4"/>
    <sheet name="Item_KeyPerformanceIndicators" sheetId="44" state="hidden" r:id="rId5"/>
    <sheet name="Item_OperatingAndFinancial_Cash" sheetId="48" state="hidden" r:id="rId6"/>
    <sheet name="Item_5B_Cash_Obiligations" sheetId="71" state="hidden" r:id="rId7"/>
    <sheet name="Item_DirectorsSenior_KoujiEguch" sheetId="49" state="hidden" r:id="rId8"/>
    <sheet name="Item_BoardDiversityMatrix" sheetId="74" state="hidden" r:id="rId9"/>
    <sheet name="Item_DirectorsSenior_Category" sheetId="50" state="hidden" r:id="rId10"/>
    <sheet name="Item_DirectorsSenior_Summarizes" sheetId="51" state="hidden" r:id="rId11"/>
    <sheet name="Item_DirectorsSenior_Auditors" sheetId="52" state="hidden" r:id="rId12"/>
    <sheet name="Item_Shareholders_BeneficialOwn" sheetId="53" state="hidden" r:id="rId13"/>
    <sheet name="Item_PrincipalAccountant_Milner" sheetId="54" state="hidden" r:id="rId14"/>
    <sheet name="FS_IncomeStatement" sheetId="7" r:id="rId15"/>
    <sheet name="FS_ComprehensiveIncome" sheetId="8" state="hidden" r:id="rId16"/>
    <sheet name="FS_Equity" sheetId="9" state="hidden" r:id="rId17"/>
    <sheet name="Notes_AccPolicies_TotalSalons" sheetId="12" state="hidden" r:id="rId18"/>
    <sheet name="Notes_BusinessComb_ZACC" sheetId="73" state="hidden" r:id="rId19"/>
    <sheet name="Notes_BusinessComb_SAWAN" sheetId="15" state="hidden" r:id="rId20"/>
    <sheet name="Notes_BusinessComb_Relax Salons" sheetId="14" state="hidden" r:id="rId21"/>
    <sheet name="Notes_AccPolicies_ASC606" sheetId="13" state="hidden" r:id="rId22"/>
    <sheet name="Notes_PropertyAndEquipment" sheetId="16" state="hidden" r:id="rId23"/>
    <sheet name="Notes_Goodwill_IntangibleAssets" sheetId="17" state="hidden" r:id="rId24"/>
    <sheet name="Notes_Goodwill_AmortizationOfIn" sheetId="18" state="hidden" r:id="rId25"/>
    <sheet name="Notes_Goodwill_CarryingAmount" sheetId="19" state="hidden" r:id="rId26"/>
    <sheet name="Notes_Investment_NonMarketableS" sheetId="21" state="hidden" r:id="rId27"/>
    <sheet name="Notes_Investment_LongTermBorrow" sheetId="22" state="hidden" r:id="rId28"/>
    <sheet name="Notes_Investment_MaturitiesOfBo" sheetId="23" state="hidden" r:id="rId29"/>
    <sheet name="Notes_AssetRetirement_Reconcili" sheetId="24" state="hidden" r:id="rId30"/>
    <sheet name="Notes_Leases_LeaseCosts" sheetId="25" state="hidden" r:id="rId31"/>
    <sheet name="Notes_Leases_OtherInformation" sheetId="26" state="hidden" r:id="rId32"/>
    <sheet name="Notes_Leases_FuturePayments" sheetId="27" state="hidden" r:id="rId33"/>
    <sheet name="Notes_Leases_SubleaseRevenues" sheetId="28" state="hidden" r:id="rId34"/>
    <sheet name="Notes_Leases_FuturePayments_Sub" sheetId="29" state="hidden" r:id="rId35"/>
    <sheet name="Notes_StockBased_StockOptionAct" sheetId="30" state="hidden" r:id="rId36"/>
    <sheet name="Notes_SegmentInformation" sheetId="31" state="hidden" r:id="rId37"/>
    <sheet name="Notes_IncomeTaxes_Summary" sheetId="32" state="hidden" r:id="rId38"/>
    <sheet name="Notes_IncomeTaxes_Reconcoliatio" sheetId="33" state="hidden" r:id="rId39"/>
    <sheet name="Notes_IncomeTaxes_TaxEffects" sheetId="34" state="hidden" r:id="rId40"/>
    <sheet name="Notes_IncomeTaxes_Carryforwards" sheetId="35" state="hidden" r:id="rId41"/>
    <sheet name="Notes_RevenueRec" sheetId="56" state="hidden" r:id="rId42"/>
    <sheet name="Notes_RevenueRec_ContBalanc" sheetId="57" state="hidden" r:id="rId43"/>
    <sheet name="Notes_RevenueRec_ContLiab" sheetId="58" state="hidden" r:id="rId44"/>
    <sheet name="Notes_RevenueRec_EstimatedRev" sheetId="59" state="hidden" r:id="rId45"/>
    <sheet name="Notes_OtherCompIncome_TaxEffect" sheetId="36" state="hidden" r:id="rId46"/>
    <sheet name="Notes_OtherCompIncome_ChangesIn" sheetId="37" state="hidden" r:id="rId47"/>
    <sheet name="Notes_OtherCompIncome_Reclassif" sheetId="38" state="hidden" r:id="rId48"/>
    <sheet name="Notes_EarningsPerShare_Reconcil" sheetId="39" state="hidden" r:id="rId49"/>
    <sheet name="Notes_FinancialInstru_Carrying" sheetId="40" state="hidden" r:id="rId50"/>
    <sheet name="Notes_FairValue_NonRecurring" sheetId="41" state="hidden" r:id="rId51"/>
    <sheet name="DateTemplate" sheetId="43" state="hidden" r:id="rId52"/>
    <sheet name="Notes_AccountingPolicies_Balanc" sheetId="60" state="hidden" r:id="rId53"/>
    <sheet name="Notes_AccountingPolicies_" sheetId="61" state="hidden" r:id="rId54"/>
    <sheet name="Notes_AccountingPolicies_Statem" sheetId="62" state="hidden" r:id="rId55"/>
    <sheet name="Notes_AccountingPolicies_St" sheetId="63" state="hidden" r:id="rId56"/>
    <sheet name="Note_Compensation_StockOption" sheetId="64" state="hidden" r:id="rId57"/>
    <sheet name="Note_Compensation_Granted" sheetId="65" state="hidden" r:id="rId58"/>
    <sheet name="Note_Recognition_Revenue(2023)" sheetId="66" state="hidden" r:id="rId59"/>
    <sheet name="Note_Recognition_Revenue(2022)" sheetId="75" state="hidden" r:id="rId60"/>
    <sheet name="Note_Compensation_Balance" sheetId="67" state="hidden" r:id="rId61"/>
    <sheet name="Note_Compensation_ContractLiabi" sheetId="68" state="hidden" r:id="rId62"/>
    <sheet name="Note_Compensation_Obligations" sheetId="69" state="hidden" r:id="rId63"/>
  </sheets>
  <definedNames>
    <definedName name="_RIV004386f588eb456eb2e29cccbd4fa154" hidden="1">Notes_Investment_NonMarketableS!$A:$A</definedName>
    <definedName name="_RIV00747521c0b1498ebce9f7eaa868bb5d" hidden="1">FS_IncomeStatement!$B:$B</definedName>
    <definedName name="_RIV0078403d9abc4704a6d3c6374eccdb39" hidden="1">Notes_SegmentInformation!$5:$5</definedName>
    <definedName name="_RIV007f467c9c8b4462b5985a9618b6d0ed" hidden="1">#REF!</definedName>
    <definedName name="_RIV008cca7c7aec458aa94680be78448436" hidden="1">Notes_IncomeTaxes_Summary!$G:$G</definedName>
    <definedName name="_RIV0099cd9ae30b49fe8928551b3c496c4a" hidden="1">#REF!</definedName>
    <definedName name="_RIV00a8100f5fe5431d8a60eb779fe677e7" hidden="1">#REF!</definedName>
    <definedName name="_RIV00b806f237f64717b1c7f0e6d37a0728" localSheetId="4" hidden="1">Item_KeyPerformanceIndicators!$I:$I</definedName>
    <definedName name="_RIV00b806f237f64717b1c7f0e6d37a0728" hidden="1">Item_OrganizationalStructure!$O:$O</definedName>
    <definedName name="_RIV00d448f3bcd54bea8aa51d9b6e6e7561" localSheetId="4" hidden="1">#REF!</definedName>
    <definedName name="_RIV00d448f3bcd54bea8aa51d9b6e6e7561" hidden="1">#REF!</definedName>
    <definedName name="_RIV00e59dcbb24445ceae75656d1de25e4d" hidden="1">Note_Compensation_Granted!$G:$G</definedName>
    <definedName name="_RIV010c453185e043a8b12a0c42568d8120" hidden="1">'Note_Recognition_Revenue(2022)'!$16:$16</definedName>
    <definedName name="_RIV01277a523d91425bbf8a6ab4d5afb330" hidden="1">#REF!</definedName>
    <definedName name="_RIV015443e8f3304aa7ac30f09656ad7e42" hidden="1">Item_DirectorsSenior_Auditors!$13:$13</definedName>
    <definedName name="_RIV018bed17222d463c938915311dbca2e0" hidden="1">Notes_IncomeTaxes_TaxEffects!$5:$5</definedName>
    <definedName name="_RIV0196436086e249bd9dff465aa0372108" localSheetId="4" hidden="1">#REF!</definedName>
    <definedName name="_RIV0196436086e249bd9dff465aa0372108" hidden="1">Item_OrganizationalStructure!$C:$C</definedName>
    <definedName name="_RIV0199125b83914ec08f113219859a58df" hidden="1">Notes_FinancialInstru_Carrying!$L:$L</definedName>
    <definedName name="_RIV01a2a24557494c4587a5405f8761e159" hidden="1">Notes_Leases_OtherInformation!$D:$D</definedName>
    <definedName name="_RIV01aac6c2e2694f3fbae5c9b42b419b2c" hidden="1">Notes_Investment_NonMarketableS!$P:$P</definedName>
    <definedName name="_RIV01fe39096c684441a1ac5724f746b71e" hidden="1">#REF!</definedName>
    <definedName name="_RIV0200a978eabf465c8b9a977fbef84088" hidden="1">Notes_FairValue_NonRecurring!$16:$16</definedName>
    <definedName name="_RIV0202d7c06dc2485c9cf2438288924b22" hidden="1">#REF!</definedName>
    <definedName name="_RIV0253bb25ea0c4a19b34e3ae4e9c7645e" hidden="1">FS_Equity!$7:$7</definedName>
    <definedName name="_RIV026b29d1b1264672b91751b060a73295" hidden="1">FS_IncomeStatement!$39:$39</definedName>
    <definedName name="_RIV02846c964664433d896fb7158541832e" hidden="1">#REF!</definedName>
    <definedName name="_RIV02857a6bc608403e9e53569726502fe2" hidden="1">Notes_StockBased_StockOptionAct!$C:$C</definedName>
    <definedName name="_RIV0285808e03cf4745a99e0f7b9b8d1792" hidden="1">#REF!</definedName>
    <definedName name="_RIV028b589df8264d52ab89265b87b4fa6c" hidden="1">Notes_Investment_NonMarketableS!$7:$7</definedName>
    <definedName name="_RIV02bc338f154541708ba2385b4dad5062" hidden="1">Notes_AccountingPolicies_Balanc!$5:$5</definedName>
    <definedName name="_RIV02c1eb84c9d24b709fa2dd137c8625d3" hidden="1">#REF!</definedName>
    <definedName name="_RIV02ce6be341c14462a9cd17971f5edcc1" hidden="1">#REF!</definedName>
    <definedName name="_RIV02e74aa1cfee4bd280d5b6549d7a683c" hidden="1">#REF!</definedName>
    <definedName name="_RIV03536ab8464a49038c6ad73e96bec9f0" hidden="1">#REF!</definedName>
    <definedName name="_RIV03585f27b1224252a600906cd35b9772" hidden="1">#REF!</definedName>
    <definedName name="_RIV0368ea716c804a9cb9c46392d1d65b10" hidden="1">Notes_EarningsPerShare_Reconcil!$C:$C</definedName>
    <definedName name="_RIV0370623373cc42848b3c9574bcc79011" hidden="1">Item_5_A_OperatingResults_Recon!$H:$H</definedName>
    <definedName name="_RIV0376fa9bc2a44998ae4bc5661e0a319f" hidden="1">#REF!</definedName>
    <definedName name="_RIV03f6e7311d174a4b93e72c1b4ada70bf" hidden="1">Item_5B_Cash_Obiligations!$4:$4</definedName>
    <definedName name="_RIV04075c1ad4e04b689c402c05d913fda4" hidden="1">#REF!</definedName>
    <definedName name="_RIV041b257bdd83442ab2c59b1c2c9c6480" hidden="1">Item_Shareholders_BeneficialOwn!$11:$11</definedName>
    <definedName name="_RIV042bf61443134b91b6bef6629269577d" hidden="1">Item_KeyPerformanceIndicators!$L:$L</definedName>
    <definedName name="_RIV043dbbcb5f3c4db492a852ee406507fb" hidden="1">#REF!</definedName>
    <definedName name="_RIV0440115722294fe2b5f3f0bf62ad76da" hidden="1">Notes_FairValue_NonRecurring!$17:$17</definedName>
    <definedName name="_RIV0457c35d61714b18a3b9db37d44d90ff" hidden="1">Notes_OtherCompIncome_TaxEffect!$5:$5</definedName>
    <definedName name="_RIV047bdd0f17c9464dacfb12131c8eca37" hidden="1">Item_KeyPerformanceIndicators!$15:$15</definedName>
    <definedName name="_RIV048c83297a77451c847f4fd2fc150414" localSheetId="18" hidden="1">Notes_BusinessComb_ZACC!$26:$26</definedName>
    <definedName name="_RIV048c83297a77451c847f4fd2fc150414" hidden="1">Notes_BusinessComb_SAWAN!$27:$27</definedName>
    <definedName name="_RIV049ae72a93874730bdcae7e9dab4b80c" hidden="1">Item_Shareholders_BeneficialOwn!$8:$8</definedName>
    <definedName name="_RIV049c416b991c4df0adcd7630c67d6be6" hidden="1">#REF!</definedName>
    <definedName name="_RIV04a90c556a2b46bda3c0161f087f33ef" hidden="1">Notes_BusinessComb_ZACC!$11:$11</definedName>
    <definedName name="_RIV04afad7c17894b3c945101a17ea09ba8" hidden="1">Notes_OtherCompIncome_TaxEffect!$A:$A</definedName>
    <definedName name="_RIV04b8e14205ca45119310f09d81d5c6b1" hidden="1">Notes_SegmentInformation!$L:$L</definedName>
    <definedName name="_RIV04ce74c3780e4a44ae6528ac562c2dbb" hidden="1">FS_Equity!$D:$D</definedName>
    <definedName name="_RIV04f15b73c8e04c26819429d9198e5c92" hidden="1">#REF!</definedName>
    <definedName name="_RIV050e05c8cc6a49d1aee8fe655c103c65" hidden="1">#REF!</definedName>
    <definedName name="_RIV0512546e8c0c497682fd0739b4b8d33c" hidden="1">Notes_IncomeTaxes_Summary!$D:$D</definedName>
    <definedName name="_RIV0531daacb9024d3681e94aa78064dd60" hidden="1">#REF!</definedName>
    <definedName name="_RIV0570a41018094b3a9b09f0dbd2915761" hidden="1">Notes_FairValue_NonRecurring!$E:$E</definedName>
    <definedName name="_RIV0580b3b29bce4fb9ad0a1708f5a5428e" hidden="1">Item_5_A_OperatingResults_Recon!$8:$8</definedName>
    <definedName name="_RIV0586061e1e434185b8b88b94a6bd5388" hidden="1">#REF!</definedName>
    <definedName name="_RIV05ab78af0007493e972c92fb9fda9d08" hidden="1">Item_Shareholders_BeneficialOwn!$D:$D</definedName>
    <definedName name="_RIV05df8ed3222d49749813c3cfbf363eb0" hidden="1">#REF!</definedName>
    <definedName name="_RIV05e5d45176fd4641b23d7e61d133e519" hidden="1">#REF!</definedName>
    <definedName name="_RIV060a8b14053b421dac9ad71518326309" hidden="1">Note_Compensation_Granted!$8:$8</definedName>
    <definedName name="_RIV063827ac42da4879b57474197caed2e8" hidden="1">#REF!</definedName>
    <definedName name="_RIV065346f9ba6246e6a5790f3de99d42ff" hidden="1">#REF!</definedName>
    <definedName name="_RIV069afdd3e881456baca547c29ae80e93" hidden="1">#REF!</definedName>
    <definedName name="_RIV06cff18d4ea44df39c2e6497f05390dc" hidden="1">Notes_AccPolicies_TotalSalons!$A:$A</definedName>
    <definedName name="_RIV06fd4a41dde34f56b691b86252c7e963" hidden="1">Notes_AccountingPolicies_Balanc!$A:$A</definedName>
    <definedName name="_RIV06ff3317f158418d9eeaaaea31125342" hidden="1">Item_OperatingAndFinancial_Cash!$L:$L</definedName>
    <definedName name="_RIV071302d5fc2349439813f4b2ea472072" hidden="1">Notes_PropertyAndEquipment!$D:$D</definedName>
    <definedName name="_RIV07469a12897c462abcfb6c007907825b" hidden="1">#REF!</definedName>
    <definedName name="_RIV0761c1490df94cef8f3ccc1e41128ea9" hidden="1">#REF!</definedName>
    <definedName name="_RIV076c8750210649619708755a70aafdf1" hidden="1">#REF!</definedName>
    <definedName name="_RIV07724a04789b45198bb24f708441e997" hidden="1">#REF!</definedName>
    <definedName name="_RIV0774d5dc718441358ad4177223e6352e" hidden="1">Notes_OtherCompIncome_TaxEffect!$10:$10</definedName>
    <definedName name="_RIV0776ea3438714629877021346152eda7" hidden="1">#REF!</definedName>
    <definedName name="_RIV0779b35fc4324d2ba3bd0ac0687b0e42" hidden="1">#REF!</definedName>
    <definedName name="_RIV07983da9485d4f3e82c0152017205b5c" hidden="1">#REF!</definedName>
    <definedName name="_RIV07be431fbe8741b89d97546f23a2aecc" hidden="1">#REF!</definedName>
    <definedName name="_RIV07e40f069a8b4c3198809749f0306e7f" hidden="1">Notes_IncomeTaxes_TaxEffects!$25:$25</definedName>
    <definedName name="_RIV083140d24eee43d387241ac0e6609bb6" hidden="1">#REF!</definedName>
    <definedName name="_RIV08428184b21248a2b62dd0d2a68db4b1" hidden="1">Notes_Goodwill_IntangibleAssets!$5:$5</definedName>
    <definedName name="_RIV0844418213a94b549fa6e8e935b90b11" hidden="1">#REF!</definedName>
    <definedName name="_RIV085e4e34b3024fb4adba68cbe065fc43" hidden="1">#REF!</definedName>
    <definedName name="_RIV086beb53591542d683b5524a2daaf08a" hidden="1">#REF!</definedName>
    <definedName name="_RIV08a05940732540c7ae68f4a8c0da866d" hidden="1">Notes_AccountingPolicies_!$C:$C</definedName>
    <definedName name="_RIV08aa46e78e884db08def72bb1e222e50" hidden="1">#REF!</definedName>
    <definedName name="_RIV08ad18a4fabc47fc87e4615d503c1feb" hidden="1">Notes_FinancialInstru_Carrying!$B:$B</definedName>
    <definedName name="_RIV08b07d1d61624ca6a8dd23cb79eacb55" hidden="1">Note_Compensation_Balance!$14:$14</definedName>
    <definedName name="_RIV08f43172597d499db11ed55c06c6152f" hidden="1">Notes_Goodwill_AmortizationOfIn!$4:$4</definedName>
    <definedName name="_RIV091d5c698d954c77898b45a4bc8c6802" hidden="1">Item_DirectorsSenior_Auditors!$O:$O</definedName>
    <definedName name="_RIV092d44a8c3d044a4923fc5a19d829a24" hidden="1">Notes_AccountingPolicies_!$15:$15</definedName>
    <definedName name="_RIV0937063f44924f2f9218c3be56ab4799" hidden="1">#REF!</definedName>
    <definedName name="_RIV093a0abc2793485bae4149dd52e4af9d" hidden="1">'Notes_BusinessComb_Relax Salons'!$11:$11</definedName>
    <definedName name="_RIV0941d93aa4984008999189e1f6d9542c" hidden="1">#REF!</definedName>
    <definedName name="_RIV094c82034d1247dfb63235e8f510bad9" hidden="1">#REF!</definedName>
    <definedName name="_RIV094c93e0851f4d3a9b6cd046cd71bb7d" hidden="1">Note_Compensation_Granted!$F:$F</definedName>
    <definedName name="_RIV096913eabcb247e3b7f20e05ed1cd0c5" hidden="1">#REF!</definedName>
    <definedName name="_RIV0969a213a3b849ed9cced1ef0afdfbd1" hidden="1">Notes_Investment_MaturitiesOfBo!$13:$13</definedName>
    <definedName name="_RIV0970d55f67b34575a2d154be1ba4ad1c" hidden="1">Notes_OtherCompIncome_ChangesIn!$3:$3</definedName>
    <definedName name="_RIV0985b7f986cb4f4d986306ff00b13497" localSheetId="4" hidden="1">#REF!</definedName>
    <definedName name="_RIV0985b7f986cb4f4d986306ff00b13497" hidden="1">#REF!</definedName>
    <definedName name="_RIV09896385443b434483f64d01c2007a0a" hidden="1">#REF!</definedName>
    <definedName name="_RIV098bcc45f4fe49669db3eae2a112aa24" localSheetId="4" hidden="1">#REF!</definedName>
    <definedName name="_RIV098bcc45f4fe49669db3eae2a112aa24" hidden="1">#REF!</definedName>
    <definedName name="_RIV099206eaa966486a95a96723f983d3b7" hidden="1">#REF!</definedName>
    <definedName name="_RIV09e626bb0abb445882fef567a81c668a" hidden="1">Notes_EarningsPerShare_Reconcil!$Q:$Q</definedName>
    <definedName name="_RIV0a10de992bd54444befbb7c66140d34e" hidden="1">#REF!</definedName>
    <definedName name="_RIV0a2123b7a8bf44aa91911e34a0a4471d" hidden="1">#REF!</definedName>
    <definedName name="_RIV0a2fe4585f33483d8d83ed9c6eed3138" hidden="1">Note_Compensation_StockOption!$4:$4</definedName>
    <definedName name="_RIV0a39ffc2f1a346d59e6c2c2ed7781ae6" hidden="1">Notes_EarningsPerShare_Reconcil!$4:$4</definedName>
    <definedName name="_RIV0a3bff26042042e2924bc78f2cb8f4a4" hidden="1">FS_Equity!$AM:$AM</definedName>
    <definedName name="_RIV0a53455b288741a7aecadd7f8cc05d6f" hidden="1">Notes_FairValue_NonRecurring!$I:$I</definedName>
    <definedName name="_RIV0a7b9247c6854079b334591b76f0c1e9" hidden="1">Note_Compensation_Obligations!#REF!</definedName>
    <definedName name="_RIV0a9d3bee60f047f1aac164206b677aa4" hidden="1">#REF!</definedName>
    <definedName name="_RIV0aa439eec2344b64b3a98c4b9c9f7b6a" hidden="1">Notes_Investment_NonMarketableS!$5:$5</definedName>
    <definedName name="_RIV0ab747980ed84e1eaccba0e70ae7a25d" hidden="1">#REF!</definedName>
    <definedName name="_RIV0ad224a62cf3473cbdc1e595a92a1cdb" hidden="1">#REF!</definedName>
    <definedName name="_RIV0ad28b2adbc543eea7e0d4f375e7c347" hidden="1">#REF!</definedName>
    <definedName name="_RIV0b8363c2ebf040e69403a9b509c5dab5" hidden="1">Item_FinancialInformationIncome!$M:$M</definedName>
    <definedName name="_RIV0b846d1251014aba94c7c4ab8aa7756b" hidden="1">#REF!</definedName>
    <definedName name="_RIV0bad451917844b1d8f9b02494dcc1690" hidden="1">#REF!</definedName>
    <definedName name="_RIV0bc2aa74dec14df6824588ff4da3bede" hidden="1">Item_FinancialInformationIncome!$12:$12</definedName>
    <definedName name="_RIV0bcb4f974e514825903d8d73580ff903" hidden="1">#REF!</definedName>
    <definedName name="_RIV0bdc5f34d6ab4c58a99d258d60ec67c2" hidden="1">#REF!</definedName>
    <definedName name="_RIV0bdd45bed0a545279b64710a9677aec4" hidden="1">Notes_Investment_LongTermBorrow!$5:$5</definedName>
    <definedName name="_RIV0be1bd30e57d41b9a864768bdf190555" hidden="1">Notes_Investment_MaturitiesOfBo!$6:$6</definedName>
    <definedName name="_RIV0be95c686c15400d8682ba3f1a17337c" hidden="1">#REF!</definedName>
    <definedName name="_RIV0bed3743bdd745b198a5c369663e20ab" hidden="1">#REF!</definedName>
    <definedName name="_RIV0befe51ed5574d0faf7f703874264fd6" hidden="1">Item_Shareholders_BeneficialOwn!$14:$14</definedName>
    <definedName name="_RIV0c57f76b07954fafadb80700d4ec7901" hidden="1">#REF!</definedName>
    <definedName name="_RIV0c6b41476f214aa4aec3ebcc21059883" hidden="1">#REF!</definedName>
    <definedName name="_RIV0c8bc89171c248859bbb4a35428a7a15" hidden="1">Item_DirectorsSenior_KoujiEguch!$8:$8</definedName>
    <definedName name="_RIV0ca3852c62cc4f5389d060514f94dd48" hidden="1">#REF!</definedName>
    <definedName name="_RIV0cadb7c0d9fc47378d64a65903c37398" hidden="1">#REF!</definedName>
    <definedName name="_RIV0cb48a8cfde34926b4769f915007f2ae" hidden="1">Notes_AccountingPolicies_Balanc!$4:$4</definedName>
    <definedName name="_RIV0d01cad308114f9aa8be1da248b2d6fc" hidden="1">#REF!</definedName>
    <definedName name="_RIV0d1519fa232b42859c63630e65a9b31c" hidden="1">Notes_Goodwill_IntangibleAssets!$21:$21</definedName>
    <definedName name="_RIV0d1a4efba0684e1d903289d83dbf9f10" localSheetId="18" hidden="1">#REF!</definedName>
    <definedName name="_RIV0d1a4efba0684e1d903289d83dbf9f10" hidden="1">Notes_BusinessComb_SAWAN!$12:$12</definedName>
    <definedName name="_RIV0d1a776069c342548fcb2a268c9135ad" hidden="1">#REF!</definedName>
    <definedName name="_RIV0d4ae560c7f14552838291cafbd45905" localSheetId="18" hidden="1">#REF!</definedName>
    <definedName name="_RIV0d4ae560c7f14552838291cafbd45905" hidden="1">#REF!</definedName>
    <definedName name="_RIV0d5a80dbf4e045f397afd25183864d72" hidden="1">Notes_OtherCompIncome_TaxEffect!$9:$9</definedName>
    <definedName name="_RIV0d5c2222eceb4500a5ee0848a4dea275" hidden="1">Note_Compensation_Obligations!$D:$D</definedName>
    <definedName name="_RIV0d5e93ea48084130ad2ff1714f6eda5d" localSheetId="59" hidden="1">'Note_Recognition_Revenue(2022)'!$10:$10</definedName>
    <definedName name="_RIV0d5e93ea48084130ad2ff1714f6eda5d" hidden="1">'Note_Recognition_Revenue(2023)'!$10:$10</definedName>
    <definedName name="_RIV0d723ccd5d0f4e6ba46311dc7aa83b9d" hidden="1">FS_ComprehensiveIncome!$B:$B</definedName>
    <definedName name="_RIV0dab516a9eef42ce8aa273ac677d4d22" hidden="1">#REF!</definedName>
    <definedName name="_RIV0dbe2d0505d64e73ab728e731f373997" hidden="1">#REF!</definedName>
    <definedName name="_RIV0dbec45ae6554545864ec2935d851c00" hidden="1">#REF!</definedName>
    <definedName name="_RIV0dd4c9d40dfd46729f1dbda040b4ce87" hidden="1">#REF!</definedName>
    <definedName name="_RIV0dec218ee7d742b6a01ebe33a2261d16" hidden="1">Notes_AccountingPolicies_!$3:$3</definedName>
    <definedName name="_RIV0e03b239d14344a0a7707bc74ad5b9ba" hidden="1">#REF!</definedName>
    <definedName name="_RIV0e215098202143d28951d8574ee81071" hidden="1">FS_IncomeStatement!$5:$5</definedName>
    <definedName name="_RIV0e59d491801c402f8ee6f51bcc2e455e" hidden="1">Notes_Leases_SubleaseRevenues!$7:$7</definedName>
    <definedName name="_RIV0e6e6f67ec7a4a9795d5d5b2d16e5d60" hidden="1">Notes_SegmentInformation!$K:$K</definedName>
    <definedName name="_RIV0e8379718d7440a5ba9be46b5bdc5e8e" hidden="1">'Notes_BusinessComb_Relax Salons'!$B:$B</definedName>
    <definedName name="_RIV0e9009f9a8ca4b0f8149a35e12d0f4f6" localSheetId="18" hidden="1">Notes_BusinessComb_ZACC!$22:$22</definedName>
    <definedName name="_RIV0e9009f9a8ca4b0f8149a35e12d0f4f6" hidden="1">Notes_BusinessComb_SAWAN!$23:$23</definedName>
    <definedName name="_RIV0ea942ed767649afbfa6042df0b245d6" hidden="1">#REF!</definedName>
    <definedName name="_RIV0eac11ccb8794e9584e52c145f9657bc" hidden="1">Notes_FinancialInstru_Carrying!$4:$4</definedName>
    <definedName name="_RIV0ebc1109510c4e00b7bb8c828a10ce5e" hidden="1">Notes_OtherCompIncome_Reclassif!$4:$4</definedName>
    <definedName name="_RIV0ed8b6ed229a4c8084ffa6ffac8e3d0d" hidden="1">#REF!</definedName>
    <definedName name="_RIV0eee57f2f1804339a8c39e15336cec2a" hidden="1">Notes_Leases_SubleaseRevenues!$I:$I</definedName>
    <definedName name="_RIV0f1252e881c340539db0f57f76a93f0c" hidden="1">FS_Equity!#REF!</definedName>
    <definedName name="_RIV0f1f0d8f66804b8f830bd422f9bd71be" hidden="1">Notes_Goodwill_IntangibleAssets!$B:$B</definedName>
    <definedName name="_RIV0f20cf88c2444486a6f2cc39266b2730" hidden="1">#REF!</definedName>
    <definedName name="_RIV0f3f157ea5b849978b0d95619e123992" hidden="1">Notes_AccountingPolicies_St!$10:$10</definedName>
    <definedName name="_RIV0f41e5a0f7b54f0a947c75d9fc634d2c" hidden="1">Notes_SegmentInformation!$7:$7</definedName>
    <definedName name="_RIV0f5950078d634e39821a736d8b4dc4db" hidden="1">Notes_Investment_LongTermBorrow!$J:$J</definedName>
    <definedName name="_RIV0f5f045ed9f24780a020268bce26b836" hidden="1">#REF!</definedName>
    <definedName name="_RIV0f5f3dd499384a28b69c9f2f702e9d16" hidden="1">#REF!</definedName>
    <definedName name="_RIV0f97891a1fa54f23992fd9efececed6a" hidden="1">Item_DirectorsSenior_KoujiEguch!$7:$7</definedName>
    <definedName name="_RIV0fbdefb986b24283b51c22256d04f971" hidden="1">Item_Shareholders_BeneficialOwn!$B:$B</definedName>
    <definedName name="_RIV0fbdf8014376450bb46d8cdc6ce96483" hidden="1">Item_FinancialInformationIncome!$22:$22</definedName>
    <definedName name="_RIV0fc94b6d7be94244b8bfebeb1a180015" hidden="1">Item_5_A_OperatingResults_Recon!#REF!</definedName>
    <definedName name="_RIV0fd0d28b1b9f4d0dba71465fff52145c" hidden="1">Notes_IncomeTaxes_Reconcoliatio!$7:$7</definedName>
    <definedName name="_RIV0ff093902727459db3ed40af20c509cd" hidden="1">Notes_Investment_MaturitiesOfBo!$5:$5</definedName>
    <definedName name="_RIV100d5b042db34b38b0e3c242208265ca" hidden="1">Notes_StockBased_StockOptionAct!$K:$K</definedName>
    <definedName name="_RIV102125d32adc42839a139bca59a3dfb6" hidden="1">Notes_BusinessComb_ZACC!$4:$4</definedName>
    <definedName name="_RIV1032afe6221a4809bf3e62a418717e74" hidden="1">Item_DirectorsSenior_Summarizes!$J:$J</definedName>
    <definedName name="_RIV104887a6c8cd499fbb2b245c54564ed6" hidden="1">#REF!</definedName>
    <definedName name="_RIV10546441605e4bbab7e32824f39f4a6d" hidden="1">Notes_IncomeTaxes_TaxEffects!$14:$14</definedName>
    <definedName name="_RIV105b17cb37334907b64985f783ea2698" hidden="1">#REF!</definedName>
    <definedName name="_RIV1073c77ef26b4abbb77ad80a5d0f6d5d" hidden="1">#REF!</definedName>
    <definedName name="_RIV10768c252468486badb9f56d99c8bcf8" hidden="1">FS_IncomeStatement!$7:$7</definedName>
    <definedName name="_RIV107ee6de241f4666aea6afc0f27094bf" hidden="1">#REF!</definedName>
    <definedName name="_RIV108dc2e1ec0843fba61f460f23412129" hidden="1">Item_FinancialInformationIncome!$F:$F</definedName>
    <definedName name="_RIV108eab44b18446e0ae3f5be931138b65" hidden="1">Notes_OtherCompIncome_Reclassif!$5:$5</definedName>
    <definedName name="_RIV109925ffa9da45edaa90e8ffd0c2a8e0" hidden="1">#REF!</definedName>
    <definedName name="_RIV10a55ddddd3e41f7af9269ced84fd2a9" hidden="1">#REF!</definedName>
    <definedName name="_RIV10a97c05feca49fa83fdf38351037e38" hidden="1">Notes_AccountingPolicies_Balanc!$F:$F</definedName>
    <definedName name="_RIV10ae284f47f74c139ea97e17dea97af8" hidden="1">Notes_FairValue_NonRecurring!$5:$5</definedName>
    <definedName name="_RIV10b0302d53f8485d96846ef048bead92" hidden="1">#REF!</definedName>
    <definedName name="_RIV10cbc7af1bc744a39dac40e3ef4082da" hidden="1">#REF!</definedName>
    <definedName name="_RIV10fedb5e7fd14589b11a55fc8e3a3955" hidden="1">#REF!</definedName>
    <definedName name="_RIV114bd4232e8c433c8c2f4487a7fb3d6c" hidden="1">Notes_AccountingPolicies_St!$J:$J</definedName>
    <definedName name="_RIV115560a5c4f04af3a83a09a24152413c" hidden="1">#REF!</definedName>
    <definedName name="_RIV1160fa77750040e49c31eaf8a9da1c6b" hidden="1">Notes_Investment_NonMarketableS!$B:$B</definedName>
    <definedName name="_RIV119d11583e6c40e2b32d84757c2eb959" hidden="1">Item_DirectorsSenior_Summarizes!$4:$4</definedName>
    <definedName name="_RIV11dda24585c444798ba7d34572be13f3" hidden="1">#REF!</definedName>
    <definedName name="_RIV11ecab15f3254ff08a2d4e761419eb14" hidden="1">#REF!</definedName>
    <definedName name="_RIV11f8b1b19e6149908c1227e1afd36f39" hidden="1">#REF!</definedName>
    <definedName name="_RIV120ce45d81a14a678734a0c42488f1a7" hidden="1">#REF!</definedName>
    <definedName name="_RIV126389238e8448feafef585868f5d388" hidden="1">#REF!</definedName>
    <definedName name="_RIV1263bde76abb49b194da3a8103793c7f" hidden="1">#REF!</definedName>
    <definedName name="_RIV1266073c82b341148709991a987c7e14" hidden="1">Notes_Leases_FuturePayments_Sub!$6:$6</definedName>
    <definedName name="_RIV1286c730af1f42b3a74d3c84add48a50" hidden="1">#REF!</definedName>
    <definedName name="_RIV129db255af9f41e2837f677356a99b02" hidden="1">Notes_OtherCompIncome_Reclassif!$G:$G</definedName>
    <definedName name="_RIV12abe886e24847b4b48350e1f2862cb3" hidden="1">FS_ComprehensiveIncome!$D:$D</definedName>
    <definedName name="_RIV12ac332db08040bd9c61edc854380928" hidden="1">#REF!</definedName>
    <definedName name="_RIV12b7ec761d2f43c59ba3b0a28d9ea354" hidden="1">#REF!</definedName>
    <definedName name="_RIV12d1100c25b3473fb3c98e91ee4bd10c" hidden="1">FS_Equity!$15:$15</definedName>
    <definedName name="_RIV130b701a031e4ac1a0bfe7ee8e169caa" hidden="1">#REF!</definedName>
    <definedName name="_RIV131a9dd4f7c444b394c232a43581d835" hidden="1">Item_DirectorsSenior_Summarizes!$8:$8</definedName>
    <definedName name="_RIV131f9d76370a4c7993b63497986e211a" hidden="1">#REF!</definedName>
    <definedName name="_RIV1321d8347fb14d0b8f7ae5354f4a43b2" hidden="1">Item_OperatingAndFinancial_Cash!$J:$J</definedName>
    <definedName name="_RIV1355675d88734fba9c150ad061f73f2c" hidden="1">#REF!</definedName>
    <definedName name="_RIV13671ff4792845209a9d2ab50d6f94d2" hidden="1">#REF!</definedName>
    <definedName name="_RIV13792296f816485a89bbdc8f8758508a" hidden="1">Notes_BusinessComb_ZACC!$26:$26</definedName>
    <definedName name="_RIV1390fbbfb8b0430991b80a95e4b78d46" hidden="1">#REF!</definedName>
    <definedName name="_RIV13a0d99721f846e496f8fd9c9113cd61" hidden="1">#REF!</definedName>
    <definedName name="_RIV13cc856bb24c44f3bdd6444b9f12e98f" hidden="1">#REF!</definedName>
    <definedName name="_RIV13e593774d304ec094dc2de9329ab474" hidden="1">#REF!</definedName>
    <definedName name="_RIV13edb96ba78147c69487cec0d1c84a83" hidden="1">#REF!</definedName>
    <definedName name="_RIV13fc030340164db9859571bc75f9b471" hidden="1">Notes_IncomeTaxes_Reconcoliatio!$G:$G</definedName>
    <definedName name="_RIV13fec54bca7b4ba8b10fbf6a1c3fbc2e" hidden="1">#REF!</definedName>
    <definedName name="_RIV14028e1c60e048d3babf9e1411363606" localSheetId="4" hidden="1">Item_KeyPerformanceIndicators!$D:$D</definedName>
    <definedName name="_RIV14028e1c60e048d3babf9e1411363606" hidden="1">Item_OrganizationalStructure!$E:$E</definedName>
    <definedName name="_RIV143973fdb3b44735a04bc0c5472f8a63" hidden="1">#REF!</definedName>
    <definedName name="_RIV1447fba9ff724ebaa44e2d64c5ddc8b5" hidden="1">#REF!</definedName>
    <definedName name="_RIV14506d833a5642908c4839b3c558f75b" localSheetId="59" hidden="1">'Note_Recognition_Revenue(2022)'!$K:$K</definedName>
    <definedName name="_RIV14506d833a5642908c4839b3c558f75b" hidden="1">'Note_Recognition_Revenue(2023)'!$K:$K</definedName>
    <definedName name="_RIV149550cacc2a43dda0e0beef83bb8086" hidden="1">Notes_IncomeTaxes_TaxEffects!$27:$27</definedName>
    <definedName name="_RIV14cb0721163b4f7babce053d2cf53909" hidden="1">#REF!</definedName>
    <definedName name="_RIV14d1e03319264441840ab578368066c3" hidden="1">Notes_BusinessComb_ZACC!$12:$12</definedName>
    <definedName name="_RIV14dadc62cf924a7796c6c43a38994787" hidden="1">#REF!</definedName>
    <definedName name="_RIV14ee0e4fa3094817b02b159366ff873c" hidden="1">Notes_OtherCompIncome_Reclassif!$3:$3</definedName>
    <definedName name="_RIV1533ad2b81a445b0b1b7b15349e84103" hidden="1">#REF!</definedName>
    <definedName name="_RIV1576c322f2ae45a486574e40c04a9617" hidden="1">Notes_Investment_NonMarketableS!$J:$J</definedName>
    <definedName name="_RIV15787f679506461bb12644bb7bc52ea9" hidden="1">Notes_Goodwill_IntangibleAssets!$I:$I</definedName>
    <definedName name="_RIV157e273747b642caa247e3b0d8f22316" hidden="1">Item_5_A_OperatingResults_Recon!$15:$15</definedName>
    <definedName name="_RIV15ac3966486d4feab51e1c7ed97afa8b" hidden="1">Notes_PropertyAndEquipment!$E:$E</definedName>
    <definedName name="_RIV15be3ea41b8a48ce97deed57a73895d5" hidden="1">FS_IncomeStatement!$22:$22</definedName>
    <definedName name="_RIV15d4eb30bae747e499229e17097726ff" hidden="1">Notes_Leases_FuturePayments!$10:$10</definedName>
    <definedName name="_RIV15e827a55ebf454d8ae71b74871109be" hidden="1">#REF!</definedName>
    <definedName name="_RIV160070184b7345b2ab7291ce854d4a59" hidden="1">FS_Equity!$18:$18</definedName>
    <definedName name="_RIV161fc4e2403a4766af2851a64c7066f0" hidden="1">#REF!</definedName>
    <definedName name="_RIV16355d7b4bb24638ad41a97c7e7507fa" hidden="1">#REF!</definedName>
    <definedName name="_RIV1641112e6eea4f50b34d5f95a4c15353" hidden="1">#REF!</definedName>
    <definedName name="_RIV168b0377c9594d649b503c77d93ca4cb" localSheetId="4" hidden="1">Item_KeyPerformanceIndicators!$J:$J</definedName>
    <definedName name="_RIV168b0377c9594d649b503c77d93ca4cb" hidden="1">Item_OrganizationalStructure!$P:$P</definedName>
    <definedName name="_RIV169cb98ba37149e288daa16bde9463d8" hidden="1">#REF!</definedName>
    <definedName name="_RIV16bf4fd2fd96475e9fb0710d42158f4f" hidden="1">#REF!</definedName>
    <definedName name="_RIV16c77ed1a9804e57a04071568dee6084" hidden="1">#REF!</definedName>
    <definedName name="_RIV16d6bbeba7684466a7ed3570b3b58cb5" hidden="1">'Notes_BusinessComb_Relax Salons'!$14:$14</definedName>
    <definedName name="_RIV1716d144a3004da89e69914f056c1bf8" hidden="1">#REF!</definedName>
    <definedName name="_RIV171cecf064364cda83c8251e1b858a77" hidden="1">#REF!</definedName>
    <definedName name="_RIV173ae073f5684e9ab5e45ee6cfcba748" hidden="1">#REF!</definedName>
    <definedName name="_RIV1755601bb6da42769490fd72661f4027" hidden="1">'Note_Recognition_Revenue(2022)'!$D:$D</definedName>
    <definedName name="_RIV176a70b7b7be4fcfa225f5cb82447210" hidden="1">Notes_AssetRetirement_Reconcili!$I:$I</definedName>
    <definedName name="_RIV1779ca746538432da5ceec7892783f3c" hidden="1">#REF!</definedName>
    <definedName name="_RIV17a970063c814689b20e7d29ba5200bd" hidden="1">Notes_Leases_FuturePayments_Sub!$5:$5</definedName>
    <definedName name="_RIV17b1ba2f414b42889306f5085f749a20" hidden="1">FS_ComprehensiveIncome!$7:$7</definedName>
    <definedName name="_RIV17bcc97be03747279bc981d9c34cda8f" hidden="1">Notes_AccountingPolicies_!$10:$10</definedName>
    <definedName name="_RIV17ca50c0dc7f493a86b69225938a7b8d" hidden="1">'Note_Recognition_Revenue(2022)'!$24:$24</definedName>
    <definedName name="_RIV17eb7bbcd1c74364baabab3d81146659" hidden="1">Notes_FairValue_NonRecurring!$27:$27</definedName>
    <definedName name="_RIV1834161189f64345b21487bb492f1b3f" localSheetId="18" hidden="1">#REF!</definedName>
    <definedName name="_RIV1834161189f64345b21487bb492f1b3f" hidden="1">#REF!</definedName>
    <definedName name="_RIV185de1acd4884f09ace71a1e77775e24" hidden="1">Notes_AccountingPolicies_Balanc!$6:$6</definedName>
    <definedName name="_RIV18874fda7eab475eba600f0c9632a4e0" hidden="1">#REF!</definedName>
    <definedName name="_RIV189399b3e78e457aa7544b2ebc154aaf" hidden="1">#REF!</definedName>
    <definedName name="_RIV18a038fcfbcf4825b147a3bf712e36c9" hidden="1">Note_Compensation_Granted!$17:$17</definedName>
    <definedName name="_RIV18a400c0260646c9be695ba9cc0a42a5" hidden="1">Notes_OtherCompIncome_TaxEffect!$E:$E</definedName>
    <definedName name="_RIV18b5ec1e82fb4f39b308e52c0dc478a5" hidden="1">FS_ComprehensiveIncome!$6:$6</definedName>
    <definedName name="_RIV18b90b414e804f25980a2ccaba782e38" hidden="1">Notes_OtherCompIncome_Reclassif!$K:$K</definedName>
    <definedName name="_RIV18d0744181cb4de481ecf9854e3e8add" hidden="1">#REF!</definedName>
    <definedName name="_RIV18d2df2c413a4410a07db1b10ef0e0ba" hidden="1">#REF!</definedName>
    <definedName name="_RIV18d396b05a1f4d98a81d7c83b36fcdab" hidden="1">#REF!</definedName>
    <definedName name="_RIV18dbeb2e9dc3419391173f9f5f06230b" hidden="1">#REF!</definedName>
    <definedName name="_RIV19251b730174405db4a2e58d9c1c0213" hidden="1">FS_ComprehensiveIncome!$5:$5</definedName>
    <definedName name="_RIV192f69717f9c4e04b6a89950e14e7ada" hidden="1">#REF!</definedName>
    <definedName name="_RIV193f922298ea4937943cb693cc67f208" hidden="1">Notes_AccountingPolicies_Balanc!$8:$8</definedName>
    <definedName name="_RIV19419deac26444a4847c948923ea6bf9" hidden="1">FS_IncomeStatement!$23:$23</definedName>
    <definedName name="_RIV194861953636412caee8961c75c160b7" hidden="1">#REF!</definedName>
    <definedName name="_RIV19599651314f479f91f916e1f91f094f" hidden="1">Notes_AccountingPolicies_St!$4:$4</definedName>
    <definedName name="_RIV19680354cf7a46b6adf7ce9af41f7476" hidden="1">#REF!</definedName>
    <definedName name="_RIV196b7cba52144290bfe18670ed8a9f9a" hidden="1">Notes_AssetRetirement_Reconcili!$H:$H</definedName>
    <definedName name="_RIV19797cd5aca14f60b9089a1e20ef537d" hidden="1">Item_OperatingAndFinancial_Cash!$9:$9</definedName>
    <definedName name="_RIV198388bf91884a9eb7fac2359a27ac1b" hidden="1">Notes_Goodwill_CarryingAmount!$B:$B</definedName>
    <definedName name="_RIV199ad181a5284f859304f453257196a3" hidden="1">#REF!</definedName>
    <definedName name="_RIV19a663eb38494993937d9d46a6e5a89f" hidden="1">Notes_Leases_OtherInformation!$10:$10</definedName>
    <definedName name="_RIV19b42bbd009d431b91cfa8795c5c7c33" hidden="1">#REF!</definedName>
    <definedName name="_RIV19c0a5b64d334b8483e6d41a3f403f05" hidden="1">Notes_IncomeTaxes_Summary!$11:$11</definedName>
    <definedName name="_RIV19f413a834dd41eeb32794e65ced9e04" hidden="1">#REF!</definedName>
    <definedName name="_RIV19f99fef75094f938d0ea90f4a5a30f1" hidden="1">Notes_IncomeTaxes_Reconcoliatio!#REF!</definedName>
    <definedName name="_RIV1a28ee2377eb4eb9a76e3af9075fa090" hidden="1">#REF!</definedName>
    <definedName name="_RIV1a3ded18aeb8458994b13d34eef6a0d1" hidden="1">Item_Shareholders_BeneficialOwn!$10:$10</definedName>
    <definedName name="_RIV1a7314a66d784ab7b55a87362a1b07bf" hidden="1">Notes_PropertyAndEquipment!$9:$9</definedName>
    <definedName name="_RIV1a9a99f0519542309f4a570389f02285" localSheetId="18" hidden="1">Notes_BusinessComb_ZACC!$5:$5</definedName>
    <definedName name="_RIV1a9a99f0519542309f4a570389f02285" hidden="1">Notes_BusinessComb_SAWAN!$5:$5</definedName>
    <definedName name="_RIV1aa65868191c49b4a07de698991b3828" hidden="1">#REF!</definedName>
    <definedName name="_RIV1aab8ff76ca046e1a3db7b260048ed63" hidden="1">Item_Shareholders_BeneficialOwn!$13:$13</definedName>
    <definedName name="_RIV1ab3c7299b59459eb8928ab5c46dde07" hidden="1">Item_OperatingAndFinancial_Cash!$11:$11</definedName>
    <definedName name="_RIV1ab4547baa21471db6ab0fc228e6d0ad" hidden="1">Item_DirectorsSenior_KoujiEguch!$4:$4</definedName>
    <definedName name="_RIV1ab8bda76bd64174a6275c5faf8387b4" hidden="1">#REF!</definedName>
    <definedName name="_RIV1ad4115460dc42d498b24852ef7271a9" hidden="1">Item_DirectorsSenior_KoujiEguch!$6:$6</definedName>
    <definedName name="_RIV1adbc9487ce54a9ba36f6ca0fef31bff" hidden="1">#REF!</definedName>
    <definedName name="_RIV1afd72aa9216412a86bc9dede27ced6e" hidden="1">FS_Equity!$AA:$AA</definedName>
    <definedName name="_RIV1b055f3c397f420982137aee16f1c779" hidden="1">Notes_AccountingPolicies_St!$E:$E</definedName>
    <definedName name="_RIV1b091ccc6ec4464f8479b09949391480" hidden="1">#REF!</definedName>
    <definedName name="_RIV1b0ced1095634c73b9281d8c525d30db" hidden="1">Notes_AssetRetirement_Reconcili!$6:$6</definedName>
    <definedName name="_RIV1b7c62700098485eac3c762cdfc61b85" hidden="1">#REF!</definedName>
    <definedName name="_RIV1b7d054d3e3c4d0c81d6b7836371fe7a" hidden="1">#REF!</definedName>
    <definedName name="_RIV1b8d183ebae243c1a5a95ea45329f565" hidden="1">Notes_Goodwill_IntangibleAssets!$G:$G</definedName>
    <definedName name="_RIV1b97f58ff1fd49979c0f2debf7c2b857" hidden="1">#REF!</definedName>
    <definedName name="_RIV1bca5c2227ab4e48b5fb0894607ff153" hidden="1">#REF!</definedName>
    <definedName name="_RIV1bccbd7bdb0a4d18b868c0c953235e32" hidden="1">#REF!</definedName>
    <definedName name="_RIV1c57dc087b7543d1820b17e7399664c1" hidden="1">#REF!</definedName>
    <definedName name="_RIV1c6750e739e543ad9d5a733dc3e6ce1d" hidden="1">#REF!</definedName>
    <definedName name="_RIV1c759ff539c541a08c18fefd51ef42e1" hidden="1">Item_FinancialInformationIncome!$T:$T</definedName>
    <definedName name="_RIV1c9386d79ce04d63994cf01a7a786322" hidden="1">Item_BoardDiversityMatrix!$3:$3</definedName>
    <definedName name="_RIV1c9bdde8ab3a4d64b5a05f3cd54ae932" hidden="1">Item_OrganizationalStructure!$6:$6</definedName>
    <definedName name="_RIV1ca8065c928b4fbe9855a9a6a00c630a" hidden="1">#REF!</definedName>
    <definedName name="_RIV1cb27b99929148b6b32652fec1fa9d96" hidden="1">#REF!</definedName>
    <definedName name="_RIV1cbfd170f74347f78efe08cc1f2147eb" hidden="1">#REF!</definedName>
    <definedName name="_RIV1cf15847470e400a97f4676d03698f05" hidden="1">#REF!</definedName>
    <definedName name="_RIV1d07f5aae29248118dd6bd054f5aa2d7" hidden="1">#REF!</definedName>
    <definedName name="_RIV1d0b0d27f6fe4c188931fa99ba0c1990" hidden="1">#REF!</definedName>
    <definedName name="_RIV1d1ca972b183495ea8b8bdbb5dc6c6f5" hidden="1">#REF!</definedName>
    <definedName name="_RIV1d273d2227aa4770b0f9da5c53658688" hidden="1">Notes_Leases_OtherInformation!$I:$I</definedName>
    <definedName name="_RIV1d4f89ba22a74980b1d2338a15219bda" hidden="1">Notes_AccountingPolicies_!$6:$6</definedName>
    <definedName name="_RIV1d543b52be7849178bf1fa915b3076f4" hidden="1">Note_Compensation_Balance!$4:$4</definedName>
    <definedName name="_RIV1d5d65440d4640dfb9f715eb94f7c791" hidden="1">Notes_PropertyAndEquipment!$C:$C</definedName>
    <definedName name="_RIV1d62df898370476da59cbf0ed2af1409" localSheetId="41" hidden="1">Notes_RevenueRec!$14:$14</definedName>
    <definedName name="_RIV1d62df898370476da59cbf0ed2af1409" localSheetId="42" hidden="1">#REF!</definedName>
    <definedName name="_RIV1d62df898370476da59cbf0ed2af1409" localSheetId="43" hidden="1">#REF!</definedName>
    <definedName name="_RIV1d62df898370476da59cbf0ed2af1409" localSheetId="44" hidden="1">#REF!</definedName>
    <definedName name="_RIV1d62df898370476da59cbf0ed2af1409" hidden="1">Notes_IncomeTaxes_Carryforwards!$10:$10</definedName>
    <definedName name="_RIV1d70d73221614605a697aec9d6ffcf68" hidden="1">FS_Equity!$AK:$AK</definedName>
    <definedName name="_RIV1d91230b0a204811b63dba7fb9e9d801" hidden="1">#REF!</definedName>
    <definedName name="_RIV1d9239315d7e44daa06a6b6c0699b9e0" hidden="1">Notes_EarningsPerShare_Reconcil!$R:$R</definedName>
    <definedName name="_RIV1d94c33f4cb7496bb5e714571a9df3cf" hidden="1">Notes_AssetRetirement_Reconcili!$8:$8</definedName>
    <definedName name="_RIV1daa2555ed3a4deba90584f6f3196552" hidden="1">#REF!</definedName>
    <definedName name="_RIV1dce706276a04d87aa289fb7212491f0" hidden="1">Note_Compensation_Granted!$I:$I</definedName>
    <definedName name="_RIV1df6313ae29649e8b6be3b25648b050e" hidden="1">#REF!</definedName>
    <definedName name="_RIV1df912018be64b68b0677728da7c5fd7" hidden="1">#REF!</definedName>
    <definedName name="_RIV1dfaf7524ce04ed4999d6d49260c4155" hidden="1">Notes_AssetRetirement_Reconcili!$3:$3</definedName>
    <definedName name="_RIV1e05bb6dcdcd48619688efbfa58055d4" hidden="1">#REF!</definedName>
    <definedName name="_RIV1e05ea388a91479d9d3dc674dc2a585a" hidden="1">#REF!</definedName>
    <definedName name="_RIV1e62d44f5dab42a397eb0d9b59dc500f" hidden="1">Note_Compensation_Balance!$3:$3</definedName>
    <definedName name="_RIV1e8f5e2e4c8c483a8b3f11562ca5ce9e" hidden="1">Notes_AccountingPolicies_Statem!$11:$11</definedName>
    <definedName name="_RIV1eb29210372a484db9f7afa86e986e84" hidden="1">#REF!</definedName>
    <definedName name="_RIV1ec158eac01a4d0db2054ca4a60ad61f" localSheetId="59" hidden="1">'Note_Recognition_Revenue(2022)'!$7:$7</definedName>
    <definedName name="_RIV1ec158eac01a4d0db2054ca4a60ad61f" hidden="1">'Note_Recognition_Revenue(2023)'!$7:$7</definedName>
    <definedName name="_RIV1ecac7e25f55486e880493bc4a956633" localSheetId="59" hidden="1">'Note_Recognition_Revenue(2022)'!$5:$5</definedName>
    <definedName name="_RIV1ecac7e25f55486e880493bc4a956633" hidden="1">'Note_Recognition_Revenue(2023)'!$5:$5</definedName>
    <definedName name="_RIV1f00b5c410104d4c90776413afdd1813" hidden="1">Notes_PropertyAndEquipment!$8:$8</definedName>
    <definedName name="_RIV1f05712026ae404097d12d2d18a2b661" hidden="1">Item_5B_Cash_Obiligations!$C:$C</definedName>
    <definedName name="_RIV1f0cec8931ce4a8fa07ad314e0ce1b77" hidden="1">#REF!</definedName>
    <definedName name="_RIV1f140961f6314a9eb28fd9ff25679ea5" localSheetId="59" hidden="1">'Note_Recognition_Revenue(2022)'!$14:$14</definedName>
    <definedName name="_RIV1f140961f6314a9eb28fd9ff25679ea5" hidden="1">'Note_Recognition_Revenue(2023)'!$14:$14</definedName>
    <definedName name="_RIV1f338a14620d461b910ea42485a58c12" hidden="1">Notes_SegmentInformation!$8:$8</definedName>
    <definedName name="_RIV1f4f67c5077a47929667542e535a8932" hidden="1">#REF!</definedName>
    <definedName name="_RIV1f59d49f08c74d3eadee8f5838f7807d" hidden="1">Item_5_A_OperatingResults_Recon!$12:$12</definedName>
    <definedName name="_RIV1f7ab85e3e504ade9f9326c5be1a2226" hidden="1">Notes_StockBased_StockOptionAct!$23:$23</definedName>
    <definedName name="_RIV1fa3b2de14b34a5a82458041f76acf04" hidden="1">Note_Compensation_Balance!$9:$9</definedName>
    <definedName name="_RIV1fcb65daaec34b3d9b9d0ce187326127" hidden="1">Notes_AccountingPolicies_!$D:$D</definedName>
    <definedName name="_RIV1fe28dbcabc54e4ea5c682e9598c11be" hidden="1">#REF!</definedName>
    <definedName name="_RIV1ff0d5055a5d404a891d44d8110a9a19" hidden="1">#REF!</definedName>
    <definedName name="_RIV1ffaf06a8b69414ab44151ddbe8c923e" hidden="1">#REF!</definedName>
    <definedName name="_RIV20708e171aaa49ee9d07817e66934b4f" hidden="1">Notes_StockBased_StockOptionAct!$D:$D</definedName>
    <definedName name="_RIV20743e0a6a4146539aff509dfb2d9ea1" hidden="1">Notes_EarningsPerShare_Reconcil!$13:$13</definedName>
    <definedName name="_RIV20d307da40ba42878008ba5c57adc6e1" hidden="1">Notes_Goodwill_IntangibleAssets!$20:$20</definedName>
    <definedName name="_RIV20dc32a6019b4a378cd887fb9b6e62cb" hidden="1">Notes_IncomeTaxes_TaxEffects!$I:$I</definedName>
    <definedName name="_RIV20eb1041e5a74827a75081fb07ab3a08" hidden="1">#REF!</definedName>
    <definedName name="_RIV2130656887c3468fb9c79441f30ea62b" hidden="1">#REF!</definedName>
    <definedName name="_RIV2134a59586194129959affbc6489842e" hidden="1">Notes_AccPolicies_ASC606!$E:$E</definedName>
    <definedName name="_RIV214f69d17ac6417788351e221a1afb4c" localSheetId="4" hidden="1">#REF!</definedName>
    <definedName name="_RIV214f69d17ac6417788351e221a1afb4c" hidden="1">#REF!</definedName>
    <definedName name="_RIV2163e112d17045b6993e7c1abc04253e" hidden="1">Notes_AccountingPolicies_Balanc!$12:$12</definedName>
    <definedName name="_RIV216c7df645ea4b6fa2ffb6e630816853" hidden="1">Notes_BusinessComb_ZACC!$22:$22</definedName>
    <definedName name="_RIV218718f54a9a4c4b9b3054636f063cae" hidden="1">#REF!</definedName>
    <definedName name="_RIV219216b79dbd4ba3ba11fc99d51d811b" hidden="1">#REF!</definedName>
    <definedName name="_RIV2193c77035b64234b80f23410d5f325e" hidden="1">'Notes_BusinessComb_Relax Salons'!$C:$C</definedName>
    <definedName name="_RIV21bcaf051a9147cdad78ec340ddf266c" hidden="1">FS_IncomeStatement!$13:$13</definedName>
    <definedName name="_RIV21d4913702bb41318714ff400e8e81e6" hidden="1">Notes_Leases_LeaseCosts!$4:$4</definedName>
    <definedName name="_RIV21e42dfa9ef44c66a15459414e16a7ad" hidden="1">#REF!</definedName>
    <definedName name="_RIV21eb758349f44213933324dfa3987edc" hidden="1">#REF!</definedName>
    <definedName name="_RIV21ec0b8915f6494c9fe0b4c2251994f4" hidden="1">Notes_OtherCompIncome_ChangesIn!$6:$6</definedName>
    <definedName name="_RIV22065489c3a74bc381c4d3c5121e4458" hidden="1">#REF!</definedName>
    <definedName name="_RIV2230fbf1a18846f98f1384f3108880b1" hidden="1">FS_Equity!$AQ:$AQ</definedName>
    <definedName name="_RIV224dbc9701ad407394b7e5f3c05e0c51" localSheetId="4" hidden="1">#REF!</definedName>
    <definedName name="_RIV224dbc9701ad407394b7e5f3c05e0c51" hidden="1">#REF!</definedName>
    <definedName name="_RIV227b46f0ff5e4287858a2382a3383e4b" localSheetId="4" hidden="1">#REF!</definedName>
    <definedName name="_RIV227b46f0ff5e4287858a2382a3383e4b" hidden="1">#REF!</definedName>
    <definedName name="_RIV229fbedb5bee4f25a7b5d872c9168446" hidden="1">#REF!</definedName>
    <definedName name="_RIV22a3ef389e21408eac80b857a7e62f3b" hidden="1">#REF!</definedName>
    <definedName name="_RIV22aeb4a78cbf45bd8a7c5ad99c6dfa2b" hidden="1">#REF!</definedName>
    <definedName name="_RIV22b68475b12941089bc14a28ca3dcbe2" hidden="1">Item_DirectorsSenior_Summarizes!$A:$A</definedName>
    <definedName name="_RIV22b7790018284144adc5196392590615" hidden="1">#REF!</definedName>
    <definedName name="_RIV2310a601f7a145a6bebf6dfc9acc4186" hidden="1">FS_Equity!#REF!</definedName>
    <definedName name="_RIV234ec258f1f24a97a53cccbf708a5e6f" hidden="1">FS_Equity!$AN:$AN</definedName>
    <definedName name="_RIV234f518bf2a34e1599501ee155360e3e" hidden="1">Notes_IncomeTaxes_Summary!$8:$8</definedName>
    <definedName name="_RIV2364e46bd34d4234ac77bdac73143c07" hidden="1">#REF!</definedName>
    <definedName name="_RIV23940bb1c0304e5aa0d9a864f8505f40" localSheetId="4" hidden="1">Item_KeyPerformanceIndicators!$B:$B</definedName>
    <definedName name="_RIV23940bb1c0304e5aa0d9a864f8505f40" hidden="1">Item_OrganizationalStructure!$B:$B</definedName>
    <definedName name="_RIV239a752e36ef4b8d9fa1b69a4ac75f2c" hidden="1">Notes_BusinessComb_SAWAN!$8:$8</definedName>
    <definedName name="_RIV239eb955d71c4b8988341c2f56131144" hidden="1">Notes_Goodwill_IntangibleAssets!$19:$19</definedName>
    <definedName name="_RIV23c0878b8a774c92af6b3ff03c779026" hidden="1">Item_Shareholders_BeneficialOwn!$5:$5</definedName>
    <definedName name="_RIV23e87556418a4f52a9af038635d7fb1f" hidden="1">#REF!</definedName>
    <definedName name="_RIV241bf2d395464cbeb37cb48358c87d0c" hidden="1">Item_PrincipalAccountant_Milner!$4:$4</definedName>
    <definedName name="_RIV24261f8a3aa8438195209418c84489e3" hidden="1">Item_DirectorsSenior_Category!$G:$G</definedName>
    <definedName name="_RIV2436d974135a4272a1aa2092694ab3c6" hidden="1">Notes_Leases_SubleaseRevenues!$C:$C</definedName>
    <definedName name="_RIV243c5546a87441f6b69243d110fc21d0" hidden="1">#REF!</definedName>
    <definedName name="_RIV247d30b0efbc439f8f1bab692f870eb0" hidden="1">#REF!</definedName>
    <definedName name="_RIV249a6249e553401d9e0665f7245402f6" hidden="1">Note_Compensation_Granted!$10:$10</definedName>
    <definedName name="_RIV249f287106b74a3faf188118ea13226e" hidden="1">#REF!</definedName>
    <definedName name="_RIV24a754d7fa3242589be226a23b303ab1" hidden="1">#REF!</definedName>
    <definedName name="_RIV24b07f47ab964db49d02627b0e45ac2d" hidden="1">#REF!</definedName>
    <definedName name="_RIV24beb99f8462463d8b0cf9e27938880b" hidden="1">#REF!</definedName>
    <definedName name="_RIV24beca9404904a1889d463886af41b44" hidden="1">FS_IncomeStatement!$8:$8</definedName>
    <definedName name="_RIV24d70fbacff548399aabc50dafefac07" hidden="1">#REF!</definedName>
    <definedName name="_RIV2506861fe214488a86a02283b75beb50" hidden="1">#REF!</definedName>
    <definedName name="_RIV250749b0006149a0be289d37b8586740" hidden="1">FS_IncomeStatement!$27:$27</definedName>
    <definedName name="_RIV25166313aba545c7831b804b85ae8373" hidden="1">FS_IncomeStatement!$3:$3</definedName>
    <definedName name="_RIV253b8106f05a4c1a8ca569a6458f2b7d" hidden="1">FS_ComprehensiveIncome!$E:$E</definedName>
    <definedName name="_RIV25561ed6920b4270a0686cbb0aa8e7de" hidden="1">#REF!</definedName>
    <definedName name="_RIV256b4cccacc34d7d8ca51cc25cfab1a0" hidden="1">Notes_AccountingPolicies_Balanc!$7:$7</definedName>
    <definedName name="_RIV257922597248498e8a38b46ba66c4940" hidden="1">#REF!</definedName>
    <definedName name="_RIV259ca1fd02ae4b29839c11df13a8a4f7" hidden="1">Item_OperatingAndFinancial_Cash!$H:$H</definedName>
    <definedName name="_RIV25a44eafcbf84232857200031c6d560e" hidden="1">#REF!</definedName>
    <definedName name="_RIV25bbb9b39a2c4a99bc2376d60962e7be" hidden="1">#REF!</definedName>
    <definedName name="_RIV25e35d8c7bc9493e8dc9140d756fd701" hidden="1">#REF!</definedName>
    <definedName name="_RIV2604bf697f944edf8040322d02bdc650" hidden="1">Notes_PropertyAndEquipment!$H:$H</definedName>
    <definedName name="_RIV26557cc902eb4e3fa9779c07ae3e59c2" hidden="1">Notes_Goodwill_IntangibleAssets!$D:$D</definedName>
    <definedName name="_RIV2665fc8b2b984561aa06f5bc09eb88d7" hidden="1">'Note_Recognition_Revenue(2022)'!$15:$15</definedName>
    <definedName name="_RIV26674c02ac4144db8f3cb85d39b43924" hidden="1">#REF!</definedName>
    <definedName name="_RIV2678dbe67d684691bf2655d5f4d5e9b3" hidden="1">Notes_Goodwill_CarryingAmount!$8:$8</definedName>
    <definedName name="_RIV26f4012853bb492c916f9b05e3548088" hidden="1">Notes_FairValue_NonRecurring!$10:$10</definedName>
    <definedName name="_RIV26f95f10f4724daea5cfb3f497f043f7" hidden="1">Notes_EarningsPerShare_Reconcil!$11:$11</definedName>
    <definedName name="_RIV2718111f6baa4d65989a57837ec06367" hidden="1">#REF!</definedName>
    <definedName name="_RIV273890d57804458d91233ec15e6eb112" hidden="1">#REF!</definedName>
    <definedName name="_RIV276c903961b8469491e4a8e93c2a204a" hidden="1">Notes_OtherCompIncome_ChangesIn!$C:$C</definedName>
    <definedName name="_RIV27769994f8e740a6b383e31ca46eb1f6" hidden="1">FS_IncomeStatement!$A:$A</definedName>
    <definedName name="_RIV2798f80a70d7407782be7b996c6f5f05" hidden="1">#REF!</definedName>
    <definedName name="_RIV27b263b47d274de0bf74775d697a6338" hidden="1">Item_OrganizationalStructure!$4:$4</definedName>
    <definedName name="_RIV27c27bf4404d44fe921150bf0a21e307" hidden="1">#REF!</definedName>
    <definedName name="_RIV27c3e660007046a984d910bc2df9983e" hidden="1">#REF!</definedName>
    <definedName name="_RIV281bd4eca0ca4ffd98b2cd8053329a84" hidden="1">Notes_Leases_SubleaseRevenues!$6:$6</definedName>
    <definedName name="_RIV2880496dd8bf470eb8cb651bd996a985" hidden="1">Notes_EarningsPerShare_Reconcil!$N:$N</definedName>
    <definedName name="_RIV28a4bb3f88b74f15bf4f235be9c5def6" hidden="1">Notes_Leases_FuturePayments_Sub!$3:$3</definedName>
    <definedName name="_RIV293f66d3727c4c76b51c09d02dc646bc" hidden="1">Notes_AccountingPolicies_St!$6:$6</definedName>
    <definedName name="_RIV295b698ddef943b5be239bdfe65c0cae" hidden="1">#REF!</definedName>
    <definedName name="_RIV296b9db0e437481f931b621dd4405e9b" hidden="1">#REF!</definedName>
    <definedName name="_RIV2989df13c7d64343a3fb00f8932cdb5b" hidden="1">#REF!</definedName>
    <definedName name="_RIV2996b45519dd435ebf95e60614068ff6" hidden="1">FS_IncomeStatement!$24:$24</definedName>
    <definedName name="_RIV299c0ad4551443b7ba06f684874bc5a0" hidden="1">#REF!</definedName>
    <definedName name="_RIV29b3f647a2f642f7bf511427183193da" hidden="1">#REF!</definedName>
    <definedName name="_RIV29c7e354f90445a691e447f39256654e" hidden="1">Notes_IncomeTaxes_TaxEffects!$3:$3</definedName>
    <definedName name="_RIV29e3634bedbb41559309e2b3658aa871" hidden="1">#REF!</definedName>
    <definedName name="_RIV2a073a6fea314c1d87a80c8400dbbd76" hidden="1">Note_Compensation_Obligations!$C:$C</definedName>
    <definedName name="_RIV2a0bf88e1acc4277b0728610e223aef1" hidden="1">#REF!</definedName>
    <definedName name="_RIV2a0f57be99694c96b958e99edc88ebe5" hidden="1">FS_Equity!$14:$14</definedName>
    <definedName name="_RIV2a25558a3f6b44c7a5c3ae69b1cbdccf" localSheetId="18" hidden="1">Notes_BusinessComb_ZACC!$F:$F</definedName>
    <definedName name="_RIV2a25558a3f6b44c7a5c3ae69b1cbdccf" hidden="1">Notes_BusinessComb_SAWAN!$F:$F</definedName>
    <definedName name="_RIV2a4c751cf4284845b7cd2324f9cd2fdc" hidden="1">#REF!</definedName>
    <definedName name="_RIV2a52e24160e44ee48fe66bac32bc76f1" hidden="1">#REF!</definedName>
    <definedName name="_RIV2a5536de1cc043759d5f6433658bf670" hidden="1">FS_Equity!$AB:$AB</definedName>
    <definedName name="_RIV2a7c41581faa414291b5d059e85c89a4" hidden="1">'Note_Recognition_Revenue(2022)'!$L:$L</definedName>
    <definedName name="_RIV2aa7e86fbba94dd08c3eff4672c3f6b3" hidden="1">#REF!</definedName>
    <definedName name="_RIV2ac39ab292bd4d69ac13b2c89b1fbe19" hidden="1">Notes_AccPolicies_TotalSalons!$5:$5</definedName>
    <definedName name="_RIV2ad6dd80408b4bbb8342d4c78b2f019a" hidden="1">#REF!</definedName>
    <definedName name="_RIV2ae0897cde124f5b9bd7f6e0e49d4614" hidden="1">Notes_IncomeTaxes_Reconcoliatio!$10:$10</definedName>
    <definedName name="_RIV2b12e90c1ea940958c0abea66cdbdd5c" hidden="1">Item_DirectorsSenior_Summarizes!$7:$7</definedName>
    <definedName name="_RIV2b1de16afcb04867a53ae85b71771a22" hidden="1">Notes_BusinessComb_SAWAN!$18:$18</definedName>
    <definedName name="_RIV2b583b9a44c94298ad11a68db06a1131" hidden="1">#REF!</definedName>
    <definedName name="_RIV2b74e16b6d9d4a12b559f20f35dc94a7" hidden="1">Note_Compensation_Granted!$H:$H</definedName>
    <definedName name="_RIV2b8f0ae311d540b589fcc822f26e816e" hidden="1">#REF!</definedName>
    <definedName name="_RIV2bba399d119542318e62ea2a00a397ec" hidden="1">Notes_IncomeTaxes_Summary!$5:$5</definedName>
    <definedName name="_RIV2bd1c452f2554d879226a24dca098c86" hidden="1">#REF!</definedName>
    <definedName name="_RIV2bf1fbe85722493ca58c6ff58a52807d" hidden="1">Note_Compensation_StockOption!$E:$E</definedName>
    <definedName name="_RIV2bfa01f0d63342228fffe3cf64cc9bb8" hidden="1">#REF!</definedName>
    <definedName name="_RIV2c01f4b774ce4e77b4af5d36ec9af52f" hidden="1">Notes_SegmentInformation!$23:$23</definedName>
    <definedName name="_RIV2c045fd510a04697b95de1111ad83135" hidden="1">#REF!</definedName>
    <definedName name="_RIV2c41ef39ae3e4909a05b03490e2d0eb9" hidden="1">#REF!</definedName>
    <definedName name="_RIV2c51688d72f64724b243313760121d71" hidden="1">#REF!</definedName>
    <definedName name="_RIV2c7d442c5f87445fa6d49c802d129e0e" hidden="1">Item_Shareholders_BeneficialOwn!$6:$6</definedName>
    <definedName name="_RIV2c84c02c57224e6cb3f92a5a207f6d59" hidden="1">Notes_OtherCompIncome_TaxEffect!$G:$G</definedName>
    <definedName name="_RIV2cafe69301e347e78f0561b6f1d72beb" hidden="1">#REF!</definedName>
    <definedName name="_RIV2cb45fecab6b474bbaa3edea9cc0c246" hidden="1">#REF!</definedName>
    <definedName name="_RIV2ccd0b6a3ca14457afef2b281241e6c5" hidden="1">#REF!</definedName>
    <definedName name="_RIV2d02f38c262349be9695e41f68ac74db" hidden="1">#REF!</definedName>
    <definedName name="_RIV2d06cf869b2f45d0893165ea90affaef" hidden="1">#REF!</definedName>
    <definedName name="_RIV2d0f43bc69eb451da8b3cf748c1ff93c" localSheetId="4" hidden="1">#REF!</definedName>
    <definedName name="_RIV2d0f43bc69eb451da8b3cf748c1ff93c" hidden="1">#REF!</definedName>
    <definedName name="_RIV2d134ab61cd04168a2bde9a0daaa4a98" hidden="1">#REF!</definedName>
    <definedName name="_RIV2d20c4115860433ca3f7cedcea24bcd5" hidden="1">Notes_Investment_NonMarketableS!$4:$4</definedName>
    <definedName name="_RIV2d63041979784757b7c84890ab410c7a" hidden="1">#REF!</definedName>
    <definedName name="_RIV2d665b3e012e4ef596e505d044d8cbb5" hidden="1">Item_DirectorsSenior_Auditors!$A:$A</definedName>
    <definedName name="_RIV2d82133cc6024f1887c4af22052d0ba8" hidden="1">Item_FinancialInformationIncome!$D:$D</definedName>
    <definedName name="_RIV2d8cadfefd1c406394d93a1d5cd8f6e5" hidden="1">Notes_IncomeTaxes_TaxEffects!$22:$22</definedName>
    <definedName name="_RIV2d958f008b784471afbeff0bec131410" hidden="1">#REF!</definedName>
    <definedName name="_RIV2d9eb6cda4594f80a9b4bc344695a165" hidden="1">#REF!</definedName>
    <definedName name="_RIV2da162ec860e4cb8abde188910bf1858" hidden="1">Notes_EarningsPerShare_Reconcil!$16:$16</definedName>
    <definedName name="_RIV2da227c5d5a5405bb58199d3d0e4346c" hidden="1">Notes_Leases_SubleaseRevenues!$5:$5</definedName>
    <definedName name="_RIV2dcc327e715b44099e24f87149299b2b" hidden="1">Notes_SegmentInformation!$26:$26</definedName>
    <definedName name="_RIV2dcc9ee0e3e44f238eed83cf7cd3ec53" hidden="1">#REF!</definedName>
    <definedName name="_RIV2e0551a2fd0a4632a499c0e9dd6710c0" hidden="1">Item_DirectorsSenior_Summarizes!$D:$D</definedName>
    <definedName name="_RIV2e62aed9498a40e39f95deb7ab0b038d" hidden="1">Item_DirectorsSenior_Auditors!$6:$6</definedName>
    <definedName name="_RIV2e879fd04b3a4389b00f27da7ac2ad49" hidden="1">Notes_AccountingPolicies_St!$H:$H</definedName>
    <definedName name="_RIV2e9d2ae71304411d90db9be044b7184d" hidden="1">Item_KeyPerformanceIndicators!$24:$24</definedName>
    <definedName name="_RIV2ed05cc893cd49cfaa06c60045074663" hidden="1">Notes_Goodwill_CarryingAmount!$A:$A</definedName>
    <definedName name="_RIV2ed4950a17d9423696ac0b81cd4854a5" hidden="1">Note_Compensation_ContractLiabi!$5:$5</definedName>
    <definedName name="_RIV2ee4dbe417124d118834299e76b3b90f" hidden="1">Notes_IncomeTaxes_Reconcoliatio!$12:$12</definedName>
    <definedName name="_RIV2eee0015b208450ab2fb8f0f36e62c5c" hidden="1">#REF!</definedName>
    <definedName name="_RIV2ef60cd50c8a4025944a1d3e7f922647" hidden="1">Note_Compensation_Balance!$H:$H</definedName>
    <definedName name="_RIV2f16186043724055952f64ac962f7b82" hidden="1">#REF!</definedName>
    <definedName name="_RIV2f1ec38b5f5e4991950ef330d6b8e538" hidden="1">#REF!</definedName>
    <definedName name="_RIV2f41388555244bf3b48ac1b78246c8d1" hidden="1">Notes_StockBased_StockOptionAct!$J:$J</definedName>
    <definedName name="_RIV2f47090d42e049b99e5a4ada9d7a43fd" hidden="1">#REF!</definedName>
    <definedName name="_RIV2f59e48bd3634cd6bb7ebb488bb61756" hidden="1">Item_KeyPerformanceIndicators!$P:$P</definedName>
    <definedName name="_RIV2f7462ccdaf34ea6ba53ff5b86cf5cfc" hidden="1">#REF!</definedName>
    <definedName name="_RIV2f8cbca3eec441cebc3ef48469ea1849" hidden="1">Notes_EarningsPerShare_Reconcil!$P:$P</definedName>
    <definedName name="_RIV2faa6c1306ef4e5a94c85cae5169a0f8" hidden="1">FS_Equity!$G:$G</definedName>
    <definedName name="_RIV2fab38f595d34784a7c79237c887dceb" hidden="1">Notes_Leases_OtherInformation!$4:$4</definedName>
    <definedName name="_RIV2fbda88b3c6c4b22a3292e2352491e4d" hidden="1">#REF!</definedName>
    <definedName name="_RIV2fd16289d31542c890f8008245669944" hidden="1">#REF!</definedName>
    <definedName name="_RIV3012314a0e4d4c86921efd56c993d2d8" hidden="1">#REF!</definedName>
    <definedName name="_RIV30285e5d94524c2fbc109d16011e3517" hidden="1">FS_Equity!#REF!</definedName>
    <definedName name="_RIV306809d0aa5746359a5e06d93d78e1aa" hidden="1">Notes_FairValue_NonRecurring!$14:$14</definedName>
    <definedName name="_RIV309aaff6610543368c7906c45e7bd535" hidden="1">#REF!</definedName>
    <definedName name="_RIV309b55a1d9b945a7839b3b551654ef8c" hidden="1">#REF!</definedName>
    <definedName name="_RIV30ade6337ebf4ca683de9e11aebc5f11" hidden="1">Item_Shareholders_BeneficialOwn!$A:$A</definedName>
    <definedName name="_RIV30b5962545e147549c6632cf2d5c3d96" hidden="1">#REF!</definedName>
    <definedName name="_RIV30cdb8474e6c4a4c8e625a7234001cb7" hidden="1">Notes_IncomeTaxes_TaxEffects!$C:$C</definedName>
    <definedName name="_RIV30f3e8837dbc4bb890ed22ebac4791ec" hidden="1">#REF!</definedName>
    <definedName name="_RIV31083089f0564ea7b45d4f8e21eb0100" hidden="1">'Note_Recognition_Revenue(2022)'!$E:$E</definedName>
    <definedName name="_RIV310d69b22e8f44e7828a8e786b7e183c" hidden="1">Note_Compensation_Obligations!$7:$7</definedName>
    <definedName name="_RIV3121cec274f84ee9913dd42923b8eed2" hidden="1">Item_FinancialInformationIncome!$Q:$Q</definedName>
    <definedName name="_RIV315c769d30364e0593ad7462dda10157" hidden="1">Item_5_A_OperatingResults_Recon!$10:$10</definedName>
    <definedName name="_RIV317030f7b7604bed916ae9b8af6a93d3" hidden="1">FS_Equity!$9:$9</definedName>
    <definedName name="_RIV3195bb96c8fc4a18927847c2b6f929a6" hidden="1">'Note_Recognition_Revenue(2022)'!$22:$22</definedName>
    <definedName name="_RIV31a3b5fc20ff4637bcc30571dc0398a9" hidden="1">#REF!</definedName>
    <definedName name="_RIV31a70bd3980c48b9b8c41c92b40b0bca" hidden="1">Notes_BusinessComb_ZACC!$C:$C</definedName>
    <definedName name="_RIV31ab3084d84642e39ae28423292437b1" hidden="1">Notes_FinancialInstru_Carrying!$5:$5</definedName>
    <definedName name="_RIV31b401faf4134f69ac373c35cfc04b5f" hidden="1">Note_Compensation_ContractLiabi!$8:$8</definedName>
    <definedName name="_RIV31bed365015e4ff691086422ccd1b34b" hidden="1">Notes_FairValue_NonRecurring!$G:$G</definedName>
    <definedName name="_RIV31fe86f12a234f9ea6f7d041e50bb85b" hidden="1">#REF!</definedName>
    <definedName name="_RIV320fe4fc33e1487c847cea08afaf31dd" localSheetId="41" hidden="1">Notes_RevenueRec!$B:$B</definedName>
    <definedName name="_RIV320fe4fc33e1487c847cea08afaf31dd" localSheetId="42" hidden="1">Notes_RevenueRec_ContBalanc!$C:$C</definedName>
    <definedName name="_RIV320fe4fc33e1487c847cea08afaf31dd" localSheetId="43" hidden="1">Notes_RevenueRec_ContLiab!$C:$C</definedName>
    <definedName name="_RIV320fe4fc33e1487c847cea08afaf31dd" localSheetId="44" hidden="1">Notes_RevenueRec_EstimatedRev!$D:$D</definedName>
    <definedName name="_RIV320fe4fc33e1487c847cea08afaf31dd" hidden="1">Notes_IncomeTaxes_Carryforwards!$B:$B</definedName>
    <definedName name="_RIV32140dfd265d4a669c5ef23f975a4358" hidden="1">Notes_AccountingPolicies_St!$A:$A</definedName>
    <definedName name="_RIV321ce27c3c88452294b84f003237a1e1" hidden="1">Item_KeyPerformanceIndicators!$4:$4</definedName>
    <definedName name="_RIV323aa06677b14bc0ab5889862d4b773b" hidden="1">Notes_StockBased_StockOptionAct!$32:$32</definedName>
    <definedName name="_RIV325351191c554f0b9322ccf71b71de34" hidden="1">Notes_IncomeTaxes_TaxEffects!$20:$20</definedName>
    <definedName name="_RIV326e253f730747459e1a51f80605f1c3" hidden="1">Notes_BusinessComb_ZACC!$7:$7</definedName>
    <definedName name="_RIV3272304d0c744a5c8bd055d3100c6926" hidden="1">Notes_BusinessComb_SAWAN!$11:$11</definedName>
    <definedName name="_RIV3273741da47041089f5d49f8fa65b177" hidden="1">#REF!</definedName>
    <definedName name="_RIV3277298e126e40fdaa8c9f0ecc06fc75" hidden="1">Notes_PropertyAndEquipment!$F:$F</definedName>
    <definedName name="_RIV328f73788f7240c2a141702c7f5b1d0b" hidden="1">#REF!</definedName>
    <definedName name="_RIV32ba27a090764ef88c9233be0c06ab64" hidden="1">Item_KeyPerformanceIndicators!$Q:$Q</definedName>
    <definedName name="_RIV32d052fe2aeb41be86773335dc288877" hidden="1">Notes_Investment_MaturitiesOfBo!$B:$B</definedName>
    <definedName name="_RIV32e598393aec4b3489ec88e88e596d6d" hidden="1">#REF!</definedName>
    <definedName name="_RIV32fa6e0d358944719c36d724afa488d0" hidden="1">FS_ComprehensiveIncome!$A:$A</definedName>
    <definedName name="_RIV331717f874cf49cdb73027c1c57b384c" hidden="1">#REF!</definedName>
    <definedName name="_RIV332e05ad45034fa9b985a0c41c4e843c" hidden="1">Notes_Investment_NonMarketableS!$D:$D</definedName>
    <definedName name="_RIV333c62c7fef34eca92abbba9fcf97f7a" localSheetId="4" hidden="1">#REF!</definedName>
    <definedName name="_RIV333c62c7fef34eca92abbba9fcf97f7a" hidden="1">#REF!</definedName>
    <definedName name="_RIV33557977c0b7407ebb82f8389955b603" hidden="1">#REF!</definedName>
    <definedName name="_RIV338eca8ad953494f9c9eefe59ef352c1" hidden="1">#REF!</definedName>
    <definedName name="_RIV33c089119db04b3b8fbd8ac77e5b722e" hidden="1">#REF!</definedName>
    <definedName name="_RIV33d05e2f3e5b4504bd641aac840d1faa" hidden="1">#REF!</definedName>
    <definedName name="_RIV3416a1361bd040949f5baf69ce5d299c" hidden="1">Notes_OtherCompIncome_TaxEffect!$I:$I</definedName>
    <definedName name="_RIV343da61059b7461eab8cbd1862dccd15" hidden="1">Notes_Goodwill_IntangibleAssets!$J:$J</definedName>
    <definedName name="_RIV345f11147df44a9ab4c301b82e780d8c" hidden="1">Notes_AccountingPolicies_Balanc!$C:$C</definedName>
    <definedName name="_RIV34625ac6a5694004b5cb9f8d739a8b37" hidden="1">#REF!</definedName>
    <definedName name="_RIV3489bc2b2fc24ea1b8255b7a66266a0a" hidden="1">Notes_IncomeTaxes_TaxEffects!$18:$18</definedName>
    <definedName name="_RIV348a03e19c25431688ec64305d192d11" hidden="1">#REF!</definedName>
    <definedName name="_RIV34aa28b7d5c2484a8367e7306f0e1d4c" localSheetId="18" hidden="1">Notes_BusinessComb_ZACC!$6:$6</definedName>
    <definedName name="_RIV34aa28b7d5c2484a8367e7306f0e1d4c" hidden="1">Notes_BusinessComb_SAWAN!$6:$6</definedName>
    <definedName name="_RIV34ad84fb190e455592f652a6d98b38ce" hidden="1">#REF!</definedName>
    <definedName name="_RIV34e4994c5eff4c5a9257e9a8ef94a5c1" hidden="1">#REF!</definedName>
    <definedName name="_RIV3502850976a8410bb1c8a616e40af3c5" hidden="1">Notes_Leases_FuturePayments!$B:$B</definedName>
    <definedName name="_RIV3509afdaeb664daf9e53eece713cf7f2" hidden="1">#REF!</definedName>
    <definedName name="_RIV351a2365d68f4876a1f7e188793a9db5" localSheetId="18" hidden="1">Notes_BusinessComb_ZACC!$G:$G</definedName>
    <definedName name="_RIV351a2365d68f4876a1f7e188793a9db5" hidden="1">Notes_BusinessComb_SAWAN!$G:$G</definedName>
    <definedName name="_RIV3521ebd960c94c0685b9011a471d4f07" hidden="1">#REF!</definedName>
    <definedName name="_RIV3524db3fc1e04ec0906d6925330813f7" hidden="1">Item_5_A_OperatingResults_Recon!$K:$K</definedName>
    <definedName name="_RIV35533c74f77e4113b2727e5ae0f4b9ff" hidden="1">'Note_Recognition_Revenue(2022)'!$29:$29</definedName>
    <definedName name="_RIV357e348f97ad471a8ec28c1cd51d46f0" hidden="1">#REF!</definedName>
    <definedName name="_RIV358d2cf8a4a34c52895177b188238267" hidden="1">Item_5B_Cash_Obiligations!$B:$B</definedName>
    <definedName name="_RIV35a288d92c90411fbe5270566095719a" hidden="1">FS_IncomeStatement!$10:$10</definedName>
    <definedName name="_RIV35cb5f3c5ee1444ab145a37086f3f8c9" hidden="1">#REF!</definedName>
    <definedName name="_RIV35da99cf8e09466e988e63c4262c22cd" hidden="1">#REF!</definedName>
    <definedName name="_RIV35e82795f96e4af78fee017b06826936" hidden="1">Notes_FairValue_NonRecurring!#REF!</definedName>
    <definedName name="_RIV3616de1aa8dd405e8ed75b01f77e1807" hidden="1">#REF!</definedName>
    <definedName name="_RIV361a8738c7ee4a33bf0cf37ea3a609bc" hidden="1">Item_Shareholders_BeneficialOwn!$C:$C</definedName>
    <definedName name="_RIV3626c42df3844d008ec3870eb8e5adfc" hidden="1">FS_Equity!$Y:$Y</definedName>
    <definedName name="_RIV364d7144fded46dfa2befefe0ab5cd86" hidden="1">#REF!</definedName>
    <definedName name="_RIV365574f813924530b6f6322c6f2673b2" hidden="1">Item_FinancialInformationIncome!$O:$O</definedName>
    <definedName name="_RIV368977e8d1da402ab5f2ebdb97dc7de0" hidden="1">#REF!</definedName>
    <definedName name="_RIV36a69b9fd9a246ada2f3c1dd44bda5f7" hidden="1">#REF!</definedName>
    <definedName name="_RIV36e3ef63f11c49cbbe1e98cb64b80139" hidden="1">#REF!</definedName>
    <definedName name="_RIV36e4792b6eae4e189fadd0a76d272f51" hidden="1">#REF!</definedName>
    <definedName name="_RIV370d2376a84c4e56b66d713f1eb7ed40" hidden="1">Item_FinancialInformationIncome!$E:$E</definedName>
    <definedName name="_RIV3719bb3e43ad4ba9a4a3f02c471cdfe8" hidden="1">#REF!</definedName>
    <definedName name="_RIV37359b3ad32641c8b63a3b619b5c9900" hidden="1">#REF!</definedName>
    <definedName name="_RIV3739c1bc0ae24b73897857e0a5ff620e" hidden="1">Notes_Leases_LeaseCosts!$E:$E</definedName>
    <definedName name="_RIV37643a0a606c4f2992368075f81ebf5d" hidden="1">Notes_OtherCompIncome_ChangesIn!$7:$7</definedName>
    <definedName name="_RIV376aa07a7e1241d898659f68ddce744f" hidden="1">Notes_OtherCompIncome_TaxEffect!$3:$3</definedName>
    <definedName name="_RIV377b66f6b82a402e8e0442c95c1b017f" hidden="1">#REF!</definedName>
    <definedName name="_RIV379dc00e8faa4e7982d629a92dd5ccd2" hidden="1">#REF!</definedName>
    <definedName name="_RIV37a7fa9ec4ac4dfdb77e1c3098cc7669" hidden="1">#REF!</definedName>
    <definedName name="_RIV37aaf1787b5142b6b13a343f993d531e" hidden="1">Notes_OtherCompIncome_Reclassif!$7:$7</definedName>
    <definedName name="_RIV37c51e6f8bcc45b88c9daf678ce6fad9" hidden="1">Item_FinancialInformationIncome!$C:$C</definedName>
    <definedName name="_RIV37c554d07d7b4ce190f5080e5aefba30" hidden="1">FS_ComprehensiveIncome!$3:$3</definedName>
    <definedName name="_RIV37cfb4036d6b47afab80c203a0c19762" localSheetId="59" hidden="1">'Note_Recognition_Revenue(2022)'!$12:$12</definedName>
    <definedName name="_RIV37cfb4036d6b47afab80c203a0c19762" hidden="1">'Note_Recognition_Revenue(2023)'!$12:$12</definedName>
    <definedName name="_RIV37ede7ba4fbc431ab60747966f1a0513" hidden="1">Notes_Goodwill_AmortizationOfIn!$5:$5</definedName>
    <definedName name="_RIV38164220dfd84f4d9ad63345953fcfcc" hidden="1">Item_FinancialInformationIncome!$N:$N</definedName>
    <definedName name="_RIV381cc3bf4e914659a27417bd9342e91a" hidden="1">#REF!</definedName>
    <definedName name="_RIV38235d1db1d54fffb3bb15af681e80da" hidden="1">Notes_BusinessComb_SAWAN!$9:$9</definedName>
    <definedName name="_RIV382ae8e2be4144e3931c0f2dd69f93d9" hidden="1">'Note_Recognition_Revenue(2022)'!$14:$14</definedName>
    <definedName name="_RIV3859da2838834d7fb1cc84a7fdf89531" hidden="1">#REF!</definedName>
    <definedName name="_RIV387a23e38701418a8fc276935e7fae13" hidden="1">#REF!</definedName>
    <definedName name="_RIV38b9703e3d3743768d97fbf077dde8d0" hidden="1">Item_OperatingAndFinancial_Cash!$5:$5</definedName>
    <definedName name="_RIV38c71191efa243d199ae991273d9ac77" hidden="1">Item_BoardDiversityMatrix!$5:$5</definedName>
    <definedName name="_RIV38f947276ceb473082231e95f3d8048c" hidden="1">#REF!</definedName>
    <definedName name="_RIV3911db27dfdc461494f04deacfa878c1" hidden="1">Notes_SegmentInformation!$J:$J</definedName>
    <definedName name="_RIV3927cda2c8644689bec4e2aa677c641a" hidden="1">Notes_FinancialInstru_Carrying!$C:$C</definedName>
    <definedName name="_RIV392980519adc48f7a161081950b22bc4" hidden="1">#REF!</definedName>
    <definedName name="_RIV3929a79f2ae9414b9a6aec8bb2d22c97" hidden="1">#REF!</definedName>
    <definedName name="_RIV393bf7fae026415fb047d187c2559f2b" hidden="1">#REF!</definedName>
    <definedName name="_RIV39481c22b9ea4df0a04a34128fc18b0e" hidden="1">#REF!</definedName>
    <definedName name="_RIV396492185a8340e4aa4546677b3f0905" hidden="1">#REF!</definedName>
    <definedName name="_RIV398bf99c63be472fa2af8778fbe1d6c8" hidden="1">#REF!</definedName>
    <definedName name="_RIV39f0a26c32df4e1082d8952009b4a20a" hidden="1">Notes_Leases_OtherInformation!$J:$J</definedName>
    <definedName name="_RIV39f24a7c99804d6f8d6afed3b3191727" hidden="1">#REF!</definedName>
    <definedName name="_RIV3a04a87df1024f9487355a246f113db3" hidden="1">Notes_AssetRetirement_Reconcili!$F:$F</definedName>
    <definedName name="_RIV3a0f49591baa4416af091d6ebeefb8c3" hidden="1">FS_Equity!$20:$20</definedName>
    <definedName name="_RIV3a1fe869331a4e249dab6db35944cabd" hidden="1">#REF!</definedName>
    <definedName name="_RIV3a3ae41477cb4d058d5daa0d051787db" hidden="1">#REF!</definedName>
    <definedName name="_RIV3a441ca5cafc4beebeedfd0ce9412433" hidden="1">Notes_IncomeTaxes_Reconcoliatio!$E:$E</definedName>
    <definedName name="_RIV3a58d45bb8c549a6aad61665ea0349e3" hidden="1">Note_Compensation_StockOption!$7:$7</definedName>
    <definedName name="_RIV3a82dd3a4a2a401f8641e961a7e91160" hidden="1">Item_Shareholders_BeneficialOwn!$16:$16</definedName>
    <definedName name="_RIV3a889697e1524d94a6fa76729da698c6" hidden="1">#REF!</definedName>
    <definedName name="_RIV3a996f84ace24927ad13ab5b5381e42f" hidden="1">Notes_StockBased_StockOptionAct!$29:$29</definedName>
    <definedName name="_RIV3a99c6ebd3cd47daa3ecfab125a83b14" hidden="1">FS_IncomeStatement!$36:$36</definedName>
    <definedName name="_RIV3aaa9fbc832c4d5da483c343f679a2d2" hidden="1">Notes_IncomeTaxes_Summary!$I:$I</definedName>
    <definedName name="_RIV3adb61cc43ac45c99897eff83771fb02" hidden="1">#REF!</definedName>
    <definedName name="_RIV3b02077cc7494f33a15717e96567c212" hidden="1">Notes_AccountingPolicies_!$A:$A</definedName>
    <definedName name="_RIV3b0c342a8d1e4c48ba304b44b13bd0e3" localSheetId="4" hidden="1">#REF!</definedName>
    <definedName name="_RIV3b0c342a8d1e4c48ba304b44b13bd0e3" hidden="1">#REF!</definedName>
    <definedName name="_RIV3b16f4cffc284cbbb339bb408c3b9702" hidden="1">'Notes_BusinessComb_Relax Salons'!$D:$D</definedName>
    <definedName name="_RIV3b30332fd29f410599418872a02c8329" hidden="1">#REF!</definedName>
    <definedName name="_RIV3b3c1f227fb04319b40ea62d7b688610" hidden="1">#REF!</definedName>
    <definedName name="_RIV3b3c22a137c5470282339f4adf029589" hidden="1">#REF!</definedName>
    <definedName name="_RIV3b49f8eeeebf46298cfeb8cf76faaa79" hidden="1">#REF!</definedName>
    <definedName name="_RIV3b69aa371cc94c3983ad3639c925a9d0" hidden="1">Notes_Investment_LongTermBorrow!$8:$8</definedName>
    <definedName name="_RIV3b6b04e92cf74f7094024beff7b923b0" hidden="1">#REF!</definedName>
    <definedName name="_RIV3b6c74fb6b3844989b611d21bc9ebeca" hidden="1">Item_FinancialInformationIncome!$16:$16</definedName>
    <definedName name="_RIV3b7d324379b24f5e9632eed666fa3cf2" hidden="1">#REF!</definedName>
    <definedName name="_RIV3b92f1470e104230a91adb6ab9af8892" hidden="1">Item_FinancialInformationIncome!$L:$L</definedName>
    <definedName name="_RIV3b9faaee98a24de090c1f8ec57ce2076" hidden="1">#REF!</definedName>
    <definedName name="_RIV3ba9391e698b47aca779251ab7d9da16" hidden="1">#REF!</definedName>
    <definedName name="_RIV3bef6e49a2c84be28530a395795d9507" hidden="1">#REF!</definedName>
    <definedName name="_RIV3c0c209f665f467d95d6beef4983aed5" hidden="1">#REF!</definedName>
    <definedName name="_RIV3c1606fd967849ff88fcb5289ecfe52f" hidden="1">#REF!</definedName>
    <definedName name="_RIV3c1661be68b9426981fd93b462cad574" localSheetId="4" hidden="1">#REF!</definedName>
    <definedName name="_RIV3c1661be68b9426981fd93b462cad574" hidden="1">Item_OrganizationalStructure!$F:$F</definedName>
    <definedName name="_RIV3c1cb52ac92644d3b801ab61791df1d2" hidden="1">Note_Compensation_Granted!$19:$19</definedName>
    <definedName name="_RIV3c2c6bbc1d96426199950aa4ef688304" hidden="1">#REF!</definedName>
    <definedName name="_RIV3c383406740f4b468a38c9018323e8f0" hidden="1">Notes_Leases_SubleaseRevenues!$D:$D</definedName>
    <definedName name="_RIV3c6383735cb247ec941e4eea45ee78a5" hidden="1">Notes_AccountingPolicies_Balanc!$3:$3</definedName>
    <definedName name="_RIV3c86fe69f3b941d7bc3e72a07a8e52a7" hidden="1">#REF!</definedName>
    <definedName name="_RIV3c9e8c31373541c7ad7845fac933766e" hidden="1">Notes_Investment_LongTermBorrow!$6:$6</definedName>
    <definedName name="_RIV3d017064f2cc466f90eb1d7adc1cb853" hidden="1">#REF!</definedName>
    <definedName name="_RIV3d01b2d55e784c028b2207ad7ae5274f" hidden="1">Item_KeyPerformanceIndicators!$11:$11</definedName>
    <definedName name="_RIV3d038885925f4728985be66dde53cb45" hidden="1">#REF!</definedName>
    <definedName name="_RIV3d0cf1275f5c4ead80392fdc3181f348" hidden="1">FS_Equity!$AT:$AT</definedName>
    <definedName name="_RIV3d1e5c374a7441f185e88c015a7cfb4c" hidden="1">#REF!</definedName>
    <definedName name="_RIV3d208557a6ae4426affc7c42d8a21e3b" hidden="1">#REF!</definedName>
    <definedName name="_RIV3d3a07314ba74031bbd0bddf78d8968c" hidden="1">Item_KeyPerformanceIndicators!$16:$16</definedName>
    <definedName name="_RIV3d57ca03898d4c7591fff59e0f60b11a" hidden="1">Note_Compensation_StockOption!$B:$B</definedName>
    <definedName name="_RIV3d57ca3b320143789974c7583b2a16c4" hidden="1">#REF!</definedName>
    <definedName name="_RIV3d74a3deef6b4600a3af871270594794" hidden="1">Item_BoardDiversityMatrix!$12:$12</definedName>
    <definedName name="_RIV3d9c2eba42e94533b6738779c4e2a1c1" hidden="1">'Notes_BusinessComb_Relax Salons'!$7:$7</definedName>
    <definedName name="_RIV3da0ff30e540412bbfef846af5a1a0ce" hidden="1">#REF!</definedName>
    <definedName name="_RIV3dd0b5f8bc184aa1a5d3637185887e6f" hidden="1">Item_5_A_OperatingResults_Recon!#REF!</definedName>
    <definedName name="_RIV3dd6ec98f3c44174984eb8a3d82c919f" hidden="1">#REF!</definedName>
    <definedName name="_RIV3df52c8d2cbb45afb27a40e96cc3a200" hidden="1">#REF!</definedName>
    <definedName name="_RIV3e38808e9d1e4b9faf4ec534349ce00b" hidden="1">#REF!</definedName>
    <definedName name="_RIV3e7f14e187cf4d75af832a1fd08aa06e" hidden="1">Notes_AccountingPolicies_Statem!$I:$I</definedName>
    <definedName name="_RIV3ea250ec183f44eea38fedb588a93400" hidden="1">#REF!</definedName>
    <definedName name="_RIV3eeb303c97a249609beca6ddae9fcfec" hidden="1">FS_IncomeStatement!$30:$30</definedName>
    <definedName name="_RIV3eebb698fe4941ed926ac05694614275" hidden="1">#REF!</definedName>
    <definedName name="_RIV3f104e71f634469182fccf40a6180ea6" hidden="1">#REF!</definedName>
    <definedName name="_RIV3f1a1c4800324d33bc2a710359a410bb" hidden="1">Notes_BusinessComb_SAWAN!$22:$22</definedName>
    <definedName name="_RIV3f35c1f7ea5d4ad991b42c26b2f40b9a" hidden="1">Notes_IncomeTaxes_Summary!$B:$B</definedName>
    <definedName name="_RIV3f6e0f3fdb8642a9b43c8a445211face" hidden="1">Notes_EarningsPerShare_Reconcil!$O:$O</definedName>
    <definedName name="_RIV3f80991bfdea48ec89761228e306328c" hidden="1">Item_FinancialInformationIncome!$J:$J</definedName>
    <definedName name="_RIV3f8e43613a18436db92f7cd52939d21e" hidden="1">#REF!</definedName>
    <definedName name="_RIV3f9ca56f2fe34fd4b42054bc2f89d134" hidden="1">Item_FinancialInformationIncome!$P:$P</definedName>
    <definedName name="_RIV3f9dae03931f41b492bee1e641a6d683" hidden="1">Notes_Leases_LeaseCosts!$8:$8</definedName>
    <definedName name="_RIV3fb0581280674467b4f09ff95d37a672" hidden="1">#REF!</definedName>
    <definedName name="_RIV3fc1aad1325e47f28a229e42be05aad7" hidden="1">#REF!</definedName>
    <definedName name="_RIV3fdf253e2e5047558db626c10a0707c2" hidden="1">Item_DirectorsSenior_Summarizes!$E:$E</definedName>
    <definedName name="_RIV3fe1e7434a014b9290c475a147068292" hidden="1">#REF!</definedName>
    <definedName name="_RIV3fed0de97b454d3581c44f31a45a35e9" hidden="1">#REF!</definedName>
    <definedName name="_RIV401f0c1e638b4c778c2fb1365a6016cc" hidden="1">#REF!</definedName>
    <definedName name="_RIV404b13cc90f14ea091db5df4df2c1b67" hidden="1">#REF!</definedName>
    <definedName name="_RIV40725a3bda074f4da18acf838e9192d7" hidden="1">FS_Equity!$13:$13</definedName>
    <definedName name="_RIV40a5c45edef84cb98dce795e3aab6c24" hidden="1">Note_Compensation_StockOption!$5:$5</definedName>
    <definedName name="_RIV40aed77d239d44528c9603872d365c12" hidden="1">Notes_StockBased_StockOptionAct!$L:$L</definedName>
    <definedName name="_RIV40bb40c937b3447291c3c1ac20bb9a57" hidden="1">#REF!</definedName>
    <definedName name="_RIV4173d1410b7c488c8c2f463cd3852533" hidden="1">#REF!</definedName>
    <definedName name="_RIV4176c1bf42e342b9921981b03d7edd52" hidden="1">Item_5_A_OperatingResults_Recon!$A:$A</definedName>
    <definedName name="_RIV417eb6d0fab64cbc872f8593a0af39a6" hidden="1">#REF!</definedName>
    <definedName name="_RIV418727b0df574c41987bf35d6cf9616e" hidden="1">Notes_PropertyAndEquipment!$I:$I</definedName>
    <definedName name="_RIV41a64b3f7b73406c8ad93adf9ed0bbf4" hidden="1">Note_Compensation_Balance!$5:$5</definedName>
    <definedName name="_RIV41b28be7fdbb4750ba252fc189ac475e" localSheetId="59" hidden="1">'Note_Recognition_Revenue(2022)'!$I:$I</definedName>
    <definedName name="_RIV41b28be7fdbb4750ba252fc189ac475e" hidden="1">'Note_Recognition_Revenue(2023)'!$I:$I</definedName>
    <definedName name="_RIV41bf7a62827b4b4f844f9a0e1597de66" hidden="1">Item_BoardDiversityMatrix!$9:$9</definedName>
    <definedName name="_RIV41f5c29337724e979e6416c0a5445591" hidden="1">Item_KeyPerformanceIndicators!$17:$17</definedName>
    <definedName name="_RIV422cb405675747699fb5e07f4473ae92" hidden="1">#REF!</definedName>
    <definedName name="_RIV422d54608e0d4ac3b4c622b6db7609f9" hidden="1">#REF!</definedName>
    <definedName name="_RIV42307a11d7694b46951911b3d573a2eb" hidden="1">Notes_Investment_NonMarketableS!$C:$C</definedName>
    <definedName name="_RIV4251dd0e2a1548cf9993a9248c195bd1" localSheetId="4" hidden="1">#REF!</definedName>
    <definedName name="_RIV4251dd0e2a1548cf9993a9248c195bd1" hidden="1">#REF!</definedName>
    <definedName name="_RIV425576d2675f49c496ac8a1fefb6ee2c" hidden="1">Notes_OtherCompIncome_TaxEffect!$H:$H</definedName>
    <definedName name="_RIV4280f93cd2e646b4904444075128a145" hidden="1">#REF!</definedName>
    <definedName name="_RIV4292d99c2ccb49b0b84c44ae5b8fa53d" hidden="1">Item_5B_Cash_Obiligations!$7:$7</definedName>
    <definedName name="_RIV42d9ef3eadb04079985a8ca994401289" hidden="1">Notes_Investment_NonMarketableS!$F:$F</definedName>
    <definedName name="_RIV42db0ba2c65a4c0c896aac7823078c4a" hidden="1">#REF!</definedName>
    <definedName name="_RIV42e0ccfdf23e4d65a3beefb463fe346d" hidden="1">Notes_SegmentInformation!$28:$28</definedName>
    <definedName name="_RIV431e335fce234234924e233bafbb71ec" hidden="1">#REF!</definedName>
    <definedName name="_RIV4337647cbf1d4d52b6754a3fca41b568" hidden="1">Notes_FinancialInstru_Carrying!$P:$P</definedName>
    <definedName name="_RIV43530fba199f4a1f87abeec5f5fb6dd9" hidden="1">FS_Equity!$16:$16</definedName>
    <definedName name="_RIV435f5e8aafe745fa8291c653b7f5d46f" hidden="1">Note_Compensation_StockOption!$A:$A</definedName>
    <definedName name="_RIV4363631aabf74d98b13d314ec921bcbf" hidden="1">Item_DirectorsSenior_Auditors!$G:$G</definedName>
    <definedName name="_RIV4376e58aff9242e486dfa9d0f8230def" hidden="1">Note_Compensation_Granted!$4:$4</definedName>
    <definedName name="_RIV43ab7f28358a4204b7843ed107f87e17" hidden="1">#REF!</definedName>
    <definedName name="_RIV43bb10abcee241e6a94a81c60bb9e522" hidden="1">Notes_AccPolicies_TotalSalons!$8:$8</definedName>
    <definedName name="_RIV43c330c50e334e40b412bfda06f09db2" hidden="1">#REF!</definedName>
    <definedName name="_RIV43f4d41807e244a188c40b25a55e555e" localSheetId="4" hidden="1">#REF!</definedName>
    <definedName name="_RIV43f4d41807e244a188c40b25a55e555e" hidden="1">#REF!</definedName>
    <definedName name="_RIV43fe45cd58eb49d683b2b4961510cf85" hidden="1">#REF!</definedName>
    <definedName name="_RIV44314c89c0f641ee9c2d4138459d669a" hidden="1">#REF!</definedName>
    <definedName name="_RIV445a20602731403591379cbf6c20d218" hidden="1">Item_BoardDiversityMatrix!$8:$8</definedName>
    <definedName name="_RIV447281d731264f5c9ace3b46369926cb" hidden="1">Notes_Goodwill_CarryingAmount!$7:$7</definedName>
    <definedName name="_RIV448d631108c8458dbabbfea1381925b4" hidden="1">#REF!</definedName>
    <definedName name="_RIV44d22dd08ff2427a97ead91d2c508511" hidden="1">Item_DirectorsSenior_Summarizes!$I:$I</definedName>
    <definedName name="_RIV44d803a8267a4eee8c6eb5430c2926fb" localSheetId="4" hidden="1">#REF!</definedName>
    <definedName name="_RIV44d803a8267a4eee8c6eb5430c2926fb" hidden="1">#REF!</definedName>
    <definedName name="_RIV44f123f754ed42ae8eab351a48539ac0" hidden="1">Notes_IncomeTaxes_TaxEffects!$6:$6</definedName>
    <definedName name="_RIV45121427dac54c1995f70ba4fddb2083" hidden="1">Notes_OtherCompIncome_Reclassif!$H:$H</definedName>
    <definedName name="_RIV4531780c954146b1b23e7682d284a160" hidden="1">Item_OrganizationalStructure!$9:$9</definedName>
    <definedName name="_RIV453ffba085b74df49645c35be376a81b" hidden="1">#REF!</definedName>
    <definedName name="_RIV4542968eb6324dff9adea09148319fb2" localSheetId="4" hidden="1">#REF!</definedName>
    <definedName name="_RIV4542968eb6324dff9adea09148319fb2" hidden="1">#REF!</definedName>
    <definedName name="_RIV457026fd5a9e4b84941d5e54adf36647" hidden="1">FS_IncomeStatement!$14:$14</definedName>
    <definedName name="_RIV457f77d04a8a4da1a9ac7066fb3fa3d3" hidden="1">Notes_FinancialInstru_Carrying!$N:$N</definedName>
    <definedName name="_RIV457fc4eb69a8450fb5e86f1f3692919c" hidden="1">#REF!</definedName>
    <definedName name="_RIV4596887e53e149279951480827094bb5" hidden="1">Item_5_A_OperatingResults_Recon!$F:$F</definedName>
    <definedName name="_RIV45e2977abc1b4fbbb0c673de116ff5ea" hidden="1">Notes_SegmentInformation!$A:$A</definedName>
    <definedName name="_RIV45f460fa9af745dcab75aae106aea68c" hidden="1">#REF!</definedName>
    <definedName name="_RIV45f81a2b91d24d7aaa0c62e6d766bafa" hidden="1">#REF!</definedName>
    <definedName name="_RIV45fd269d16bb49f7a74e3f1ba9cccc50" hidden="1">Note_Compensation_ContractLiabi!$4:$4</definedName>
    <definedName name="_RIV46018bda86a14a5cac2094192ca1e021" hidden="1">Item_OperatingAndFinancial_Cash!$4:$4</definedName>
    <definedName name="_RIV461ae494c38042919dc8f2e4e3b5dbd5" hidden="1">#REF!</definedName>
    <definedName name="_RIV4627009503c248b5996a819126909006" hidden="1">#REF!</definedName>
    <definedName name="_RIV46593890975246659f8c9ca89a9cd963" hidden="1">Note_Compensation_Balance!$B:$B</definedName>
    <definedName name="_RIV465aafdb6cea437287eebc1d36f84c09" hidden="1">#REF!</definedName>
    <definedName name="_RIV46965cf0e1b5460880bb57908449ac1b" hidden="1">#REF!</definedName>
    <definedName name="_RIV46adc40d2ac34648b7702b8746d4c203" hidden="1">#REF!</definedName>
    <definedName name="_RIV46c5dabd8b5349969236026e2e230a06" hidden="1">Notes_Investment_NonMarketableS!$E:$E</definedName>
    <definedName name="_RIV46ce87a4815f40309ed0068b2a5de3c0" hidden="1">Note_Compensation_Granted!$7:$7</definedName>
    <definedName name="_RIV46eaf409f72b4e80b73a7d3327232f72" hidden="1">#REF!</definedName>
    <definedName name="_RIV470e5931ef864cbda07bb1d4d666ad0d" hidden="1">#REF!</definedName>
    <definedName name="_RIV471b377e65b341a182fbd5ea9b192e14" hidden="1">Notes_AccountingPolicies_St!$I:$I</definedName>
    <definedName name="_RIV472fff59140b4eacbe6e2ae2060b11c9" hidden="1">#REF!</definedName>
    <definedName name="_RIV47952b01d88641f698dd73486b66874b" hidden="1">Notes_EarningsPerShare_Reconcil!$A:$A</definedName>
    <definedName name="_RIV484332204e8f4c999704c20c1cf176b9" hidden="1">#REF!</definedName>
    <definedName name="_RIV485dfc66fa7e456f8928fcc7fa610ed7" localSheetId="41" hidden="1">Notes_RevenueRec!$5:$5</definedName>
    <definedName name="_RIV485dfc66fa7e456f8928fcc7fa610ed7" localSheetId="42" hidden="1">#REF!</definedName>
    <definedName name="_RIV485dfc66fa7e456f8928fcc7fa610ed7" localSheetId="43" hidden="1">#REF!</definedName>
    <definedName name="_RIV485dfc66fa7e456f8928fcc7fa610ed7" localSheetId="44" hidden="1">#REF!</definedName>
    <definedName name="_RIV485dfc66fa7e456f8928fcc7fa610ed7" hidden="1">Notes_IncomeTaxes_Carryforwards!$5:$5</definedName>
    <definedName name="_RIV485efb9ed96444969699367643e288d1" hidden="1">Notes_OtherCompIncome_Reclassif!$6:$6</definedName>
    <definedName name="_RIV485f9a76b766492bab8bf8dcf5304b38" hidden="1">#REF!</definedName>
    <definedName name="_RIV486e91c6e7974adca5ea2b3cd8f68028" hidden="1">#REF!</definedName>
    <definedName name="_RIV489213d39bd24375b8409b4a6bbe29fa" hidden="1">Notes_PropertyAndEquipment!$10:$10</definedName>
    <definedName name="_RIV48a10320c14841fd9306851af3c4a555" hidden="1">#REF!</definedName>
    <definedName name="_RIV48ad4d21cb5f403f904d9c61b95db9f5" hidden="1">#REF!</definedName>
    <definedName name="_RIV48fa392d6a1d4cfe92ed3388b450b09b" hidden="1">#REF!</definedName>
    <definedName name="_RIV4931dd8b9ea9408f8ffe4cee93b5c947" hidden="1">#REF!</definedName>
    <definedName name="_RIV4948a31119ba417d82c5d5ca3188dda6" hidden="1">Notes_OtherCompIncome_TaxEffect!$C:$C</definedName>
    <definedName name="_RIV49646e7d142c4de28637fedf583ba29b" localSheetId="4" hidden="1">#REF!</definedName>
    <definedName name="_RIV49646e7d142c4de28637fedf583ba29b" hidden="1">#REF!</definedName>
    <definedName name="_RIV497d30a8daca468e8e8460bf27b7bf52" hidden="1">Notes_Investment_MaturitiesOfBo!$C:$C</definedName>
    <definedName name="_RIV4982a39e092a4b37b29a58468b0ecf73" hidden="1">#REF!</definedName>
    <definedName name="_RIV49a367888e71414aae14c05a4ab616a4" hidden="1">Notes_AccountingPolicies_!$13:$13</definedName>
    <definedName name="_RIV49ad1dd2edca4704a6990b824dc03042" hidden="1">#REF!</definedName>
    <definedName name="_RIV49bd578ea8864db1bd40a92a72e8b8d6" hidden="1">Notes_AccountingPolicies_Statem!$E:$E</definedName>
    <definedName name="_RIV49be3561dede4530a6393115c9326d24" hidden="1">Item_PrincipalAccountant_Milner!$7:$7</definedName>
    <definedName name="_RIV49c5062d4ac544598dcb3376f36d919c" hidden="1">#REF!</definedName>
    <definedName name="_RIV49e1eb25bef14ce1ae371626e0a5ad45" hidden="1">Notes_IncomeTaxes_Summary!$4:$4</definedName>
    <definedName name="_RIV4a1d04e4a10c4842a7e676eff4c1d7db" hidden="1">#REF!</definedName>
    <definedName name="_RIV4a29abc0cb3c40d58a8a52a8601b93cd" hidden="1">Notes_EarningsPerShare_Reconcil!$6:$6</definedName>
    <definedName name="_RIV4a2f00d084cd4c4f9372aa3aa36fbc3d" hidden="1">#REF!</definedName>
    <definedName name="_RIV4a519a3dc4034553a6a3cd9fb91ce018" hidden="1">Notes_Leases_FuturePayments!$C:$C</definedName>
    <definedName name="_RIV4a6c465af54f48a3a0406b087e3fd598" hidden="1">Note_Compensation_ContractLiabi!$B:$B</definedName>
    <definedName name="_RIV4a7b66baf035442e9ac2aa3bd2985656" hidden="1">Notes_FairValue_NonRecurring!$23:$23</definedName>
    <definedName name="_RIV4a90e821aaee4602ae9826d4e67f3707" hidden="1">Notes_EarningsPerShare_Reconcil!$3:$3</definedName>
    <definedName name="_RIV4ab5c1864b99418ca77d9263d4ebf311" hidden="1">'Note_Recognition_Revenue(2022)'!$12:$12</definedName>
    <definedName name="_RIV4ac3990024ac4582b8524a527fe26249" hidden="1">Item_FinancialInformationIncome!$6:$6</definedName>
    <definedName name="_RIV4b180d4a51794e7b8963e38027d0f978" hidden="1">#REF!</definedName>
    <definedName name="_RIV4b1b142a09b64f1e910963ad7fb55fed" hidden="1">'Note_Recognition_Revenue(2022)'!$J:$J</definedName>
    <definedName name="_RIV4b299a2816a043618d8adf331b9f31ca" hidden="1">Item_Shareholders_BeneficialOwn!$9:$9</definedName>
    <definedName name="_RIV4b36416049004e3a87271d681d60cee7" hidden="1">Item_DirectorsSenior_Auditors!$N:$N</definedName>
    <definedName name="_RIV4b36c242c1e140d2bbae3851f55e324a" hidden="1">Notes_SegmentInformation!$11:$11</definedName>
    <definedName name="_RIV4b4a8a6b1ff54f8fb3abccbd290ba1bc" hidden="1">Notes_IncomeTaxes_Reconcoliatio!#REF!</definedName>
    <definedName name="_RIV4b5934b5bccc41d5bc254445ba9fa7a2" hidden="1">FS_IncomeStatement!$6:$6</definedName>
    <definedName name="_RIV4b5aed616a4342268178b8288eb6dc1d" hidden="1">#REF!</definedName>
    <definedName name="_RIV4b8195a8ff2c4e9c857660a21a59c8d2" hidden="1">'Note_Recognition_Revenue(2022)'!$8:$8</definedName>
    <definedName name="_RIV4b842e55980f4913b600ff4d63ad31c1" localSheetId="18" hidden="1">Notes_BusinessComb_ZACC!$D:$D</definedName>
    <definedName name="_RIV4b842e55980f4913b600ff4d63ad31c1" hidden="1">Notes_BusinessComb_SAWAN!$D:$D</definedName>
    <definedName name="_RIV4b91548205924d4597c6cb12d67fb514" hidden="1">Item_OperatingAndFinancial_Cash!$K:$K</definedName>
    <definedName name="_RIV4bc624896b534177ace36efa9f16a069" hidden="1">#REF!</definedName>
    <definedName name="_RIV4be3f3e2e1e6408e97df50d80dce72fa" hidden="1">#REF!</definedName>
    <definedName name="_RIV4be90f89e6a64956b917757ede23269c" hidden="1">Item_DirectorsSenior_Auditors!$11:$11</definedName>
    <definedName name="_RIV4c008235e60b4857aff73dc3c7172a9e" hidden="1">#REF!</definedName>
    <definedName name="_RIV4c0f528e272a43f4bdc90b849e9b8ef4" hidden="1">Item_KeyPerformanceIndicators!$G:$G</definedName>
    <definedName name="_RIV4c1590ffff0b4e99a4ae951647168a23" hidden="1">Notes_Leases_FuturePayments_Sub!$4:$4</definedName>
    <definedName name="_RIV4c44b64b58204535950001c832f31f81" hidden="1">#REF!</definedName>
    <definedName name="_RIV4c4b4ea28f7a4b80966b43a07228ab2d" hidden="1">FS_Equity!$11:$11</definedName>
    <definedName name="_RIV4c6a6d3e6790494b997db611fa85a857" hidden="1">#REF!</definedName>
    <definedName name="_RIV4c6ea255fedc45b88befbb26a75acf7d" hidden="1">Notes_FinancialInstru_Carrying!$6:$6</definedName>
    <definedName name="_RIV4c806c6ac1694384b93858ac56438189" hidden="1">#REF!</definedName>
    <definedName name="_RIV4c89bb6a41df4ed0b71c2f5bb300fcbb" hidden="1">Notes_OtherCompIncome_TaxEffect!$12:$12</definedName>
    <definedName name="_RIV4c9b17d5c71e4c54b56d0d4d3451e33a" hidden="1">#REF!</definedName>
    <definedName name="_RIV4ca432b3fb0c440ea08f50120973b1e4" hidden="1">Item_5_A_OperatingResults_Recon!$C:$C</definedName>
    <definedName name="_RIV4cc4eea638f24382ad911ade7e1d92f1" hidden="1">Item_5_A_OperatingResults_Recon!$4:$4</definedName>
    <definedName name="_RIV4d2c2cf8bdeb47f282a4d19e5e94e251" hidden="1">#REF!</definedName>
    <definedName name="_RIV4d4d4ec8afe847a2a30518964ee8f39c" hidden="1">Notes_EarningsPerShare_Reconcil!$T:$T</definedName>
    <definedName name="_RIV4d683c2ad469464dac7038b21a3a85aa" hidden="1">#REF!</definedName>
    <definedName name="_RIV4d698317a4c94e08ad5dc6e420ec15f6" hidden="1">#REF!</definedName>
    <definedName name="_RIV4d87daef5a0e4e27b57f265ff6f6edcd" hidden="1">#REF!</definedName>
    <definedName name="_RIV4d9c57e6b7c04b7ea4b41e1ee9f42857" hidden="1">#REF!</definedName>
    <definedName name="_RIV4db1ed4fb1bc409b8685b6d60adfd7a3" hidden="1">#REF!</definedName>
    <definedName name="_RIV4dce524f5f60406491889bf8b95b07b8" hidden="1">#REF!</definedName>
    <definedName name="_RIV4deb168201fa4a47b41c2c6c41e70817" hidden="1">Item_DirectorsSenior_Summarizes!$6:$6</definedName>
    <definedName name="_RIV4df456a1710e4ad28610751af084fe01" hidden="1">#REF!</definedName>
    <definedName name="_RIV4e2f57eece1642229c784a344b8e57b9" hidden="1">#REF!</definedName>
    <definedName name="_RIV4e3168e012434044902841c1c3411e6d" hidden="1">FS_Equity!$AD:$AD</definedName>
    <definedName name="_RIV4e45ff7f2e754868b3c2d593f8c7d0c8" hidden="1">Item_OperatingAndFinancial_Cash!$C:$C</definedName>
    <definedName name="_RIV4e613e4b54994c1abc0d8f2b0ab6c946" hidden="1">Notes_Goodwill_CarryingAmount!$6:$6</definedName>
    <definedName name="_RIV4e829c0070e249ab8bb7967d68b4750e" hidden="1">Notes_Leases_OtherInformation!$5:$5</definedName>
    <definedName name="_RIV4e909241efbe42ceb5c2249420644670" hidden="1">#REF!</definedName>
    <definedName name="_RIV4ec8fcd1313d4410aa9c76b5715b2f74" hidden="1">#REF!</definedName>
    <definedName name="_RIV4ed60ae94779464c9dda0bb113ee9d34" hidden="1">Notes_FairValue_NonRecurring!$N:$N</definedName>
    <definedName name="_RIV4edeec837f554d6a9a97c33aedfb204d" hidden="1">#REF!</definedName>
    <definedName name="_RIV4ee5d01597ec463498ae4a16ad1e94b1" hidden="1">#REF!</definedName>
    <definedName name="_RIV4ee8f5195a964a9bb12516378206e3a6" hidden="1">Notes_AccountingPolicies_St!$9:$9</definedName>
    <definedName name="_RIV4f13b980ce074a78b63940700de475c2" hidden="1">Notes_IncomeTaxes_Reconcoliatio!$3:$3</definedName>
    <definedName name="_RIV4f45572c7a6642a7bb3cee92aa67cb8a" hidden="1">FS_IncomeStatement!$J:$J</definedName>
    <definedName name="_RIV4f576da5c9c84591a69725be1a560ea9" hidden="1">'Notes_BusinessComb_Relax Salons'!$5:$5</definedName>
    <definedName name="_RIV4f713998765d4d638844aa0a7816d53b" hidden="1">#REF!</definedName>
    <definedName name="_RIV4f79747856a7469b802f43ba4be28613" hidden="1">FS_Equity!$10:$10</definedName>
    <definedName name="_RIV4f94154afc80426eab3e72aafa63e7d7" hidden="1">Notes_Goodwill_IntangibleAssets!$A:$A</definedName>
    <definedName name="_RIV4fa9ac98664042d6a9c6316af94e91c0" hidden="1">#REF!</definedName>
    <definedName name="_RIV4fb11a56bcd04665b8a03a066bc0060d" hidden="1">#REF!</definedName>
    <definedName name="_RIV4fb79f4f9d7e4162891539d425e1d103" hidden="1">#REF!</definedName>
    <definedName name="_RIV4fe5cf9573924559938e0c4979f9f17a" hidden="1">Item_5_A_OperatingResults_Recon!$14:$14</definedName>
    <definedName name="_RIV4ffdeb698e5b421aa5d31e24c27be772" hidden="1">'Note_Recognition_Revenue(2022)'!$10:$10</definedName>
    <definedName name="_RIV500faf47ac3c401fb75541583d1474a7" hidden="1">#REF!</definedName>
    <definedName name="_RIV5027205c859d4a55a0ff178700170c47" hidden="1">#REF!</definedName>
    <definedName name="_RIV502999d7af0148d59185dc097106537a" hidden="1">Notes_FairValue_NonRecurring!$11:$11</definedName>
    <definedName name="_RIV507fbb29ffbb42e1a52d40250d591bb6" hidden="1">Notes_Leases_LeaseCosts!$3:$3</definedName>
    <definedName name="_RIV50a337bc865442ebbc03788a276a1279" hidden="1">#REF!</definedName>
    <definedName name="_RIV50b59e1188c448d39406cf18dbd57ced" hidden="1">#REF!</definedName>
    <definedName name="_RIV50fb8902061c4801b75a21c5e61b0a71" hidden="1">Item_DirectorsSenior_Auditors!$8:$8</definedName>
    <definedName name="_RIV5182b33f572e403daffac5d07691b780" hidden="1">#REF!</definedName>
    <definedName name="_RIV51c7d7ed055c493b8f4f7e37f2cce62c" localSheetId="41" hidden="1">Notes_RevenueRec!$A:$A</definedName>
    <definedName name="_RIV51c7d7ed055c493b8f4f7e37f2cce62c" localSheetId="42" hidden="1">Notes_RevenueRec_ContBalanc!$A:$A</definedName>
    <definedName name="_RIV51c7d7ed055c493b8f4f7e37f2cce62c" localSheetId="43" hidden="1">Notes_RevenueRec_ContLiab!$A:$A</definedName>
    <definedName name="_RIV51c7d7ed055c493b8f4f7e37f2cce62c" localSheetId="44" hidden="1">Notes_RevenueRec_EstimatedRev!$A:$A</definedName>
    <definedName name="_RIV51c7d7ed055c493b8f4f7e37f2cce62c" hidden="1">Notes_IncomeTaxes_Carryforwards!$A:$A</definedName>
    <definedName name="_RIV51e8f421f9434cd1baeb8c12e486344b" hidden="1">Item_DirectorsSenior_Summarizes!$10:$10</definedName>
    <definedName name="_RIV51e9891e5f914f8995be1acd2516a25a" hidden="1">Item_5_A_OperatingResults_Recon!$6:$6</definedName>
    <definedName name="_RIV5217df8372344e81803508760258b43d" hidden="1">#REF!</definedName>
    <definedName name="_RIV522aaef117f34d949c754ecbebb3e2d0" hidden="1">#REF!</definedName>
    <definedName name="_RIV523ca3188d9c45119334a58e6ca429ae" hidden="1">Notes_IncomeTaxes_Summary!$E:$E</definedName>
    <definedName name="_RIV524b929ef5cb4864bc03b54b37724334" hidden="1">FS_Equity!$12:$12</definedName>
    <definedName name="_RIV52799d73a8ee41819afdc2a95d86df52" hidden="1">Notes_AssetRetirement_Reconcili!$J:$J</definedName>
    <definedName name="_RIV5298547cf4c14bd381d33e828bf2bd99" hidden="1">Notes_SegmentInformation!$15:$15</definedName>
    <definedName name="_RIV52c20b7a075149738990a8fb6128735e" hidden="1">FS_Equity!$C:$C</definedName>
    <definedName name="_RIV52ea6a08c5c64c5a88dd2173805447b1" hidden="1">#REF!</definedName>
    <definedName name="_RIV52f44b8989254f388cd5522d25a68394" hidden="1">Notes_BusinessComb_ZACC!$A:$A</definedName>
    <definedName name="_RIV530b5e139c8341f28950771a73dfa730" hidden="1">Item_DirectorsSenior_Category!$I:$I</definedName>
    <definedName name="_RIV53263be30be54884ab46fead3eeabc06" localSheetId="4" hidden="1">#REF!</definedName>
    <definedName name="_RIV53263be30be54884ab46fead3eeabc06" hidden="1">#REF!</definedName>
    <definedName name="_RIV532f63c37caf4b2c9e43e7a0ad83e29f" hidden="1">'Note_Recognition_Revenue(2022)'!$25:$25</definedName>
    <definedName name="_RIV5331956d5a9c4aebbe6b67cc3d89cd05" hidden="1">FS_Equity!#REF!</definedName>
    <definedName name="_RIV5346829d40b34bdbafe430ae28e36fb0" hidden="1">Item_BoardDiversityMatrix!$E:$E</definedName>
    <definedName name="_RIV53599a6b1c064527b9dc60a78dd9850d" hidden="1">Item_KeyPerformanceIndicators!$10:$10</definedName>
    <definedName name="_RIV53670105ec684b90a1311c540d1d13a1" hidden="1">#REF!</definedName>
    <definedName name="_RIV538e8f5522f241b3bded47c539ac3196" hidden="1">Notes_OtherCompIncome_Reclassif!$J:$J</definedName>
    <definedName name="_RIV53ebc911f9e14b81a089208a9db2742b" hidden="1">#REF!</definedName>
    <definedName name="_RIV540efc6222c84d0d97c39db9a0d6c564" hidden="1">FS_ComprehensiveIncome!$G:$G</definedName>
    <definedName name="_RIV5412744e7792467490decf173abc6bc7" hidden="1">Notes_Goodwill_CarryingAmount!$17:$17</definedName>
    <definedName name="_RIV541f6a5a4fe341c7b60f8ff1de9f1ef9" hidden="1">Notes_EarningsPerShare_Reconcil!$L:$L</definedName>
    <definedName name="_RIV54392deac9744430ae158e5ba0aabb5d" localSheetId="41" hidden="1">#REF!</definedName>
    <definedName name="_RIV54392deac9744430ae158e5ba0aabb5d" localSheetId="42" hidden="1">#REF!</definedName>
    <definedName name="_RIV54392deac9744430ae158e5ba0aabb5d" localSheetId="43" hidden="1">#REF!</definedName>
    <definedName name="_RIV54392deac9744430ae158e5ba0aabb5d" localSheetId="44" hidden="1">#REF!</definedName>
    <definedName name="_RIV54392deac9744430ae158e5ba0aabb5d" hidden="1">Notes_IncomeTaxes_Carryforwards!$C:$C</definedName>
    <definedName name="_RIV54403c602b51429584c05673c6862be5" hidden="1">#REF!</definedName>
    <definedName name="_RIV545d5c710d1e4e3eab167552c04402ba" hidden="1">Notes_Investment_NonMarketableS!$K:$K</definedName>
    <definedName name="_RIV5463dbc83f694209a5dad30f159f28e3" hidden="1">Notes_Leases_FuturePayments_Sub!$11:$11</definedName>
    <definedName name="_RIV54653d29f0b84c7298bdb1ba0e6f88cb" hidden="1">#REF!</definedName>
    <definedName name="_RIV54b7e3ce442d48689645e60177ea4615" hidden="1">Notes_StockBased_StockOptionAct!$16:$16</definedName>
    <definedName name="_RIV54c8f7c148074e819436db04fa56db7d" hidden="1">#REF!</definedName>
    <definedName name="_RIV54ebaafa9fff4b6eaeface8ccbf85b6b" hidden="1">Notes_OtherCompIncome_Reclassif!$B:$B</definedName>
    <definedName name="_RIV55139f0b162c423d91d9436fa57e45da" hidden="1">Notes_Investment_LongTermBorrow!$G:$G</definedName>
    <definedName name="_RIV5514db72bce04bc6a45385c1bd25d275" hidden="1">#REF!</definedName>
    <definedName name="_RIV552c4c48a7f64828b335c14202d0b661" hidden="1">#REF!</definedName>
    <definedName name="_RIV553845b4cad24929951c1b6f596c66b8" hidden="1">Notes_Goodwill_IntangibleAssets!$14:$14</definedName>
    <definedName name="_RIV55422e0f9abb424cafa151e685bccd71" hidden="1">#REF!</definedName>
    <definedName name="_RIV554d90c717eb4557a07c96fbc10fa2ea" hidden="1">#REF!</definedName>
    <definedName name="_RIV5569d1c151804e5fb5b07937264d8f7a" hidden="1">#REF!</definedName>
    <definedName name="_RIV558b1fcf526a4901988d5b1312014c03" localSheetId="41" hidden="1">Notes_RevenueRec!$6:$6</definedName>
    <definedName name="_RIV558b1fcf526a4901988d5b1312014c03" localSheetId="42" hidden="1">#REF!</definedName>
    <definedName name="_RIV558b1fcf526a4901988d5b1312014c03" localSheetId="43" hidden="1">#REF!</definedName>
    <definedName name="_RIV558b1fcf526a4901988d5b1312014c03" localSheetId="44" hidden="1">#REF!</definedName>
    <definedName name="_RIV558b1fcf526a4901988d5b1312014c03" hidden="1">Notes_IncomeTaxes_Carryforwards!$6:$6</definedName>
    <definedName name="_RIV55c61b0458b04a60b0c0522254e76516" hidden="1">#REF!</definedName>
    <definedName name="_RIV55dcea7c30bf4e3da063234b93f3d11d" localSheetId="59" hidden="1">'Note_Recognition_Revenue(2022)'!$E:$E</definedName>
    <definedName name="_RIV55dcea7c30bf4e3da063234b93f3d11d" hidden="1">'Note_Recognition_Revenue(2023)'!$E:$E</definedName>
    <definedName name="_RIV55e532408ced4d72b4e89882d029f3a3" hidden="1">#REF!</definedName>
    <definedName name="_RIV560778bcd3b946ed9e95a077bc27182b" localSheetId="59" hidden="1">'Note_Recognition_Revenue(2022)'!$4:$4</definedName>
    <definedName name="_RIV560778bcd3b946ed9e95a077bc27182b" hidden="1">'Note_Recognition_Revenue(2023)'!$4:$4</definedName>
    <definedName name="_RIV5613fb7162a24b85a4d78907e5179fb6" hidden="1">Notes_AccountingPolicies_!$4:$4</definedName>
    <definedName name="_RIV562b4f08794c4096bab5867159b412c2" hidden="1">#REF!</definedName>
    <definedName name="_RIV565aeb775e354a22b9c12f3958026197" hidden="1">Notes_IncomeTaxes_TaxEffects!$8:$8</definedName>
    <definedName name="_RIV5671b59766d84a928ecce4da0195b30c" hidden="1">Item_5_A_OperatingResults_Recon!$11:$11</definedName>
    <definedName name="_RIV56726bdbd70a4e5b8c7147a91ae7a520" hidden="1">Item_DirectorsSenior_Auditors!$D:$D</definedName>
    <definedName name="_RIV56840cebe4324fce90e740f428f8e9b6" hidden="1">#REF!</definedName>
    <definedName name="_RIV568c38d3fbad4333b42ba5f603a68193" hidden="1">Notes_AccPolicies_ASC606!$D:$D</definedName>
    <definedName name="_RIV56bebdb48060497b927e376595bfcaa4" hidden="1">#REF!</definedName>
    <definedName name="_RIV56c0a4d0e11a4c0a804fff9bf773b6fc" localSheetId="4" hidden="1">#REF!</definedName>
    <definedName name="_RIV56c0a4d0e11a4c0a804fff9bf773b6fc" hidden="1">Item_OrganizationalStructure!$M:$M</definedName>
    <definedName name="_RIV56f538450f0b486886e79d41aa8bb62f" hidden="1">Notes_IncomeTaxes_Reconcoliatio!$C:$C</definedName>
    <definedName name="_RIV56f5c275331544b5ba79216b159bae34" hidden="1">#REF!</definedName>
    <definedName name="_RIV56ffc82a73094ba6b5c6c8f3ba3d1676" hidden="1">#REF!</definedName>
    <definedName name="_RIV57037993bba44ce39f023088eb7347a3" hidden="1">#REF!</definedName>
    <definedName name="_RIV57055d44b09847c693611ee29979089a" hidden="1">Notes_AccountingPolicies_Statem!$C:$C</definedName>
    <definedName name="_RIV5707770568994ddd8ae1a9c17bd6d140" hidden="1">Note_Compensation_Balance!$12:$12</definedName>
    <definedName name="_RIV5726480bc5ce44c3bc6004a8c3cf46da" hidden="1">#REF!</definedName>
    <definedName name="_RIV575725955123444dabda33c444de2316" hidden="1">#REF!</definedName>
    <definedName name="_RIV576784b5d92449379289c48d05d2a124" hidden="1">Item_DirectorsSenior_Auditors!$C:$C</definedName>
    <definedName name="_RIV579af06d7eb14c3ca1c3ff406a62fca8" localSheetId="4" hidden="1">#REF!</definedName>
    <definedName name="_RIV579af06d7eb14c3ca1c3ff406a62fca8" hidden="1">Item_OrganizationalStructure!$J:$J</definedName>
    <definedName name="_RIV57a25f67a326454c88cfd142f566a7ac" hidden="1">#REF!</definedName>
    <definedName name="_RIV57c744e1c2714d1480c621c6a1e38319" hidden="1">Notes_Leases_OtherInformation!$7:$7</definedName>
    <definedName name="_RIV57ce9bd6774f49cf99c367de664ed458" localSheetId="59" hidden="1">'Note_Recognition_Revenue(2022)'!$13:$13</definedName>
    <definedName name="_RIV57ce9bd6774f49cf99c367de664ed458" hidden="1">'Note_Recognition_Revenue(2023)'!$13:$13</definedName>
    <definedName name="_RIV57ed41bed31042b19db347c46eb58f96" hidden="1">#REF!</definedName>
    <definedName name="_RIV57f06e7f086b45a6955ba70f1b5b712a" hidden="1">Item_5B_Cash_Obiligations!$9:$9</definedName>
    <definedName name="_RIV581b3759167b40f49719a8c0e4642986" hidden="1">#REF!</definedName>
    <definedName name="_RIV5823018f54bb4bb99e7ca03d80534fb4" hidden="1">Item_KeyPerformanceIndicators!$B:$B</definedName>
    <definedName name="_RIV582dea3d978547d9a9263f37c5f6ab95" hidden="1">#REF!</definedName>
    <definedName name="_RIV583564b1f58143aa8a646bf6b97ec424" hidden="1">FS_IncomeStatement!$28:$28</definedName>
    <definedName name="_RIV587a30f2e2204e9da1c02fa78b2f9d96" hidden="1">Note_Compensation_Obligations!$9:$9</definedName>
    <definedName name="_RIV58c9c862c9c2481c93d44a789ad29a8e" hidden="1">Notes_AccountingPolicies_Balanc!$13:$13</definedName>
    <definedName name="_RIV58cc17ab0f774e8590dedc9d6b366771" hidden="1">Notes_Leases_FuturePayments!$12:$12</definedName>
    <definedName name="_RIV590ee78223c94ab592f4aafdcc8f95ce" hidden="1">#REF!</definedName>
    <definedName name="_RIV5912bcf5560f4f2b84ee965f9ea054f1" hidden="1">Item_OperatingAndFinancial_Cash!$D:$D</definedName>
    <definedName name="_RIV5946324b6f6547f786296377e6deba4a" hidden="1">#REF!</definedName>
    <definedName name="_RIV594f078cd7974d799a23ff381e313702" hidden="1">Notes_Leases_OtherInformation!$G:$G</definedName>
    <definedName name="_RIV59602c0e0efc48afb85779c4d6e34d36" hidden="1">Notes_BusinessComb_SAWAN!$7:$7</definedName>
    <definedName name="_RIV596fddeac9c245d3b029253d7786856c" hidden="1">Item_5_A_OperatingResults_Recon!$L:$L</definedName>
    <definedName name="_RIV59a67068402a4b96834019e76298a239" hidden="1">#REF!</definedName>
    <definedName name="_RIV59aa5f3eab4e47b09344a082215355af" hidden="1">'Note_Recognition_Revenue(2023)'!$9:$9</definedName>
    <definedName name="_RIV59b41788e18b481e96211a47fe510470" hidden="1">Notes_Leases_LeaseCosts!$F:$F</definedName>
    <definedName name="_RIV59b55cdf2be04106a1cd9d8d18512b8b" hidden="1">Notes_StockBased_StockOptionAct!$30:$30</definedName>
    <definedName name="_RIV59c40a7347f641c79a59436ba2336c59" hidden="1">#REF!</definedName>
    <definedName name="_RIV59cf941c960c44eca63b32066476ca9e" hidden="1">#REF!</definedName>
    <definedName name="_RIV5a0830ff6c1f4223938622fd62c3821b" hidden="1">#REF!</definedName>
    <definedName name="_RIV5a1efa8574334ee391b93c9546911461" hidden="1">#REF!</definedName>
    <definedName name="_RIV5a218c7a2dc64fa8b5e454d76d28a6d2" hidden="1">#REF!</definedName>
    <definedName name="_RIV5a6a83f6143a4b469b6d1dfeae145eb1" hidden="1">Notes_FairValue_NonRecurring!$12:$12</definedName>
    <definedName name="_RIV5a82cbe6cb944aaba6bc72f5d8851a86" hidden="1">#REF!</definedName>
    <definedName name="_RIV5ab21971432346e682e8f24bb4fe03cc" hidden="1">#REF!</definedName>
    <definedName name="_RIV5abbf28ba3b740dba9a4a3b79dedd763" hidden="1">#REF!</definedName>
    <definedName name="_RIV5acedf0a141e466f87154a6598086af5" hidden="1">Notes_StockBased_StockOptionAct!$28:$28</definedName>
    <definedName name="_RIV5ad420e643f745689ec9aaa442046483" hidden="1">#REF!</definedName>
    <definedName name="_RIV5aef3a73200743f99d071c9a04dcf306" hidden="1">Item_DirectorsSenior_Summarizes!$5:$5</definedName>
    <definedName name="_RIV5b2698daa74440b5b2579bc86ab74436" hidden="1">#REF!</definedName>
    <definedName name="_RIV5b471564b47b4180bd7707239921d118" hidden="1">Notes_BusinessComb_ZACC!$16:$16</definedName>
    <definedName name="_RIV5b611d70fb4e46c084de97da60f79969" hidden="1">Notes_IncomeTaxes_TaxEffects!$J:$J</definedName>
    <definedName name="_RIV5b63b7511e7a47e28d82dfe51bec310e" hidden="1">#REF!</definedName>
    <definedName name="_RIV5b8aaeb72fba43e08706d063eb8ce605" hidden="1">FS_Equity!$6:$6</definedName>
    <definedName name="_RIV5ba650a14ae2407394fd57389cd0265f" hidden="1">#REF!</definedName>
    <definedName name="_RIV5bd527b981ff4070bf48e0a78ee3115a" hidden="1">Note_Compensation_Granted!$15:$15</definedName>
    <definedName name="_RIV5c075fe60eb7420783eb62a954bb35bf" hidden="1">#REF!</definedName>
    <definedName name="_RIV5c146e79a38e4468b9e4dd63103a83cc" hidden="1">#REF!</definedName>
    <definedName name="_RIV5c31debdca8c42de863488a8bc6ec394" hidden="1">Notes_BusinessComb_ZACC!$5:$5</definedName>
    <definedName name="_RIV5c5a3299705148a28744033a1daf472e" hidden="1">Notes_AccountingPolicies_Statem!$4:$4</definedName>
    <definedName name="_RIV5d19cdb70dc84f87bd46882c6313448e" hidden="1">Notes_IncomeTaxes_Summary!$9:$9</definedName>
    <definedName name="_RIV5d25e4aebdcb4545b73286049142e69b" hidden="1">#REF!</definedName>
    <definedName name="_RIV5d30897bc1d04425ae73261587e2d7fc" hidden="1">FS_Equity!$AR:$AR</definedName>
    <definedName name="_RIV5d396bc8a00f40a6a1b40c0fa459ae6b" hidden="1">Notes_StockBased_StockOptionAct!$G:$G</definedName>
    <definedName name="_RIV5d4e3981b1a9403d949bbc15c845bf5c" hidden="1">#REF!</definedName>
    <definedName name="_RIV5d6c7a50586d450591d52e58c9482c24" hidden="1">Item_FinancialInformationIncome!$13:$13</definedName>
    <definedName name="_RIV5db463b5b9ae48ff8af437f660cf8743" hidden="1">#REF!</definedName>
    <definedName name="_RIV5db513da3da94dd6bc157ff3ff38831b" hidden="1">FS_IncomeStatement!$E:$E</definedName>
    <definedName name="_RIV5dba0fed46cf4a9e941da2f65572d889" hidden="1">#REF!</definedName>
    <definedName name="_RIV5dbc2c2babef410282f8848205c67d65" hidden="1">Item_5B_Cash_Obiligations!$G:$G</definedName>
    <definedName name="_RIV5dc68d95f8d94d7694a7265affe0b5a1" hidden="1">#REF!</definedName>
    <definedName name="_RIV5dce6b9e40654d5892187b211db1bbaf" hidden="1">#REF!</definedName>
    <definedName name="_RIV5de06525969244dca947e58c3c4ce61b" hidden="1">#REF!</definedName>
    <definedName name="_RIV5de072dc19894b8ea3d69c429a0f1aa4" hidden="1">#REF!</definedName>
    <definedName name="_RIV5deb630ac80d4fbfa69712c690584467" hidden="1">#REF!</definedName>
    <definedName name="_RIV5dff415481b24810ae7bcf1c5882c80a" hidden="1">'Note_Recognition_Revenue(2022)'!$20:$20</definedName>
    <definedName name="_RIV5e24e5a588d7435caba07405569b2d1e" hidden="1">Notes_IncomeTaxes_TaxEffects!$4:$4</definedName>
    <definedName name="_RIV5e57eed5cd944deb9f505be48e84c460" hidden="1">#REF!</definedName>
    <definedName name="_RIV5e6bf4a02f5c499d96e0e3e04ceb52e4" hidden="1">#REF!</definedName>
    <definedName name="_RIV5ea211f263854f79acf695d8d11c075f" hidden="1">#REF!</definedName>
    <definedName name="_RIV5ee5ce528c5848b7992ba713f6ee82c1" hidden="1">#REF!</definedName>
    <definedName name="_RIV5f0bce1aa1e84c8383fa0699fedc82f9" hidden="1">Notes_FairValue_NonRecurring!$D:$D</definedName>
    <definedName name="_RIV5f0f8d15fa3846b0bd4f304cca54373a" hidden="1">Note_Compensation_Granted!$C:$C</definedName>
    <definedName name="_RIV5f163d4d6e5b4166904a34ed7d8c83a4" hidden="1">'Notes_BusinessComb_Relax Salons'!$A:$A</definedName>
    <definedName name="_RIV5f24004d20fe4fef82c86f554e7947d3" hidden="1">Notes_IncomeTaxes_TaxEffects!$17:$17</definedName>
    <definedName name="_RIV5f3a37d0c49f45f4a5b3fdf26ae5f479" hidden="1">#REF!</definedName>
    <definedName name="_RIV5f47cdee946e47eebfe08125eb14a484" hidden="1">Notes_SegmentInformation!$17:$17</definedName>
    <definedName name="_RIV5f68ae38fdfc40e1be9349d3cbf8d03d" hidden="1">FS_IncomeStatement!$37:$37</definedName>
    <definedName name="_RIV5fb58ce056764e368114b1cf9cfe8d0f" hidden="1">#REF!</definedName>
    <definedName name="_RIV5fc3d43a158f4a83a763b64662b10d74" hidden="1">Note_Compensation_Granted!$16:$16</definedName>
    <definedName name="_RIV5ff7b6be9202492aad0104d01da959a7" hidden="1">#REF!</definedName>
    <definedName name="_RIV60079ae8c0b14eb9bbadbc0aa3c0f93f" hidden="1">Notes_Investment_NonMarketableS!$3:$3</definedName>
    <definedName name="_RIV6012512fec9b4926b8704a1b68b874d9" hidden="1">#REF!</definedName>
    <definedName name="_RIV603ce16537ad450b9b1e07fda0414860" hidden="1">Notes_BusinessComb_ZACC!$15:$15</definedName>
    <definedName name="_RIV604ae3cf426b4dd5ad68bafb3c581e1f" hidden="1">Item_DirectorsSenior_Category!$F:$F</definedName>
    <definedName name="_RIV6065310139c6492381e0c64f8389e0f1" hidden="1">Notes_Investment_NonMarketableS!$Q:$Q</definedName>
    <definedName name="_RIV607780f81f1f4e10806488aef94ae1ab" hidden="1">Notes_IncomeTaxes_TaxEffects!$A:$A</definedName>
    <definedName name="_RIV608c85e8ac2544a29032d0dfae42f533" hidden="1">Notes_Goodwill_AmortizationOfIn!$B:$B</definedName>
    <definedName name="_RIV6099213c342c40aaa00fac54e0891679" hidden="1">Notes_Leases_LeaseCosts!$6:$6</definedName>
    <definedName name="_RIV60ca4310c8fc4598a134909c890522cc" hidden="1">#REF!</definedName>
    <definedName name="_RIV60cbc82cebb54f4d925daaca8b2000bc" hidden="1">Notes_FinancialInstru_Carrying!$F:$F</definedName>
    <definedName name="_RIV61063a73165e4d9d80576da75402a28d" hidden="1">Item_5_A_OperatingResults_Recon!$G:$G</definedName>
    <definedName name="_RIV6120a4354d2e4ed6b51e176fb8153e7e" hidden="1">#REF!</definedName>
    <definedName name="_RIV613a357614ac4156b4e894bc66ce2d47" hidden="1">#REF!</definedName>
    <definedName name="_RIV6165c268d58b41169206a950261be7ee" hidden="1">#REF!</definedName>
    <definedName name="_RIV61b3cd11fb434aaca18ed6f2b337c1d9" hidden="1">#REF!</definedName>
    <definedName name="_RIV61baedd72fd24ce7b6c57986a61d8c51" hidden="1">#REF!</definedName>
    <definedName name="_RIV61c20c4001c24a0892f5a9315a794f48" hidden="1">#REF!</definedName>
    <definedName name="_RIV61ebc0e84f564ae49d3292c03c589fba" hidden="1">#REF!</definedName>
    <definedName name="_RIV6217c415bef54854804519525e751ddb" hidden="1">#REF!</definedName>
    <definedName name="_RIV62517804510549c29c6f0324a5f0a317" hidden="1">Notes_AccPolicies_ASC606!$B:$B</definedName>
    <definedName name="_RIV627500ba709148e7b132b338b736b82f" hidden="1">#REF!</definedName>
    <definedName name="_RIV629934078d4b4e3c8d2afae5258101ef" hidden="1">Item_OrganizationalStructure!$8:$8</definedName>
    <definedName name="_RIV629dbcb62e4a45cba24a855e67dea5ad" hidden="1">Notes_IncomeTaxes_TaxEffects!$E:$E</definedName>
    <definedName name="_RIV62a29c5f87f7403392c9a88ece295bb7" hidden="1">#REF!</definedName>
    <definedName name="_RIV62be4aaf43bc4021a4e16d26a67aa2ca" hidden="1">#REF!</definedName>
    <definedName name="_RIV62c4ed6edf2b4cd58ae48f58dd3fbdb3" hidden="1">#REF!</definedName>
    <definedName name="_RIV62d412f3b2bc4908ba0fe9653c827eae" hidden="1">Item_DirectorsSenior_Auditors!$K:$K</definedName>
    <definedName name="_RIV62e9a92933264ce1968c06f2f156e304" hidden="1">Item_KeyPerformanceIndicators!$E:$E</definedName>
    <definedName name="_RIV62f6d6c1c16445a38d8ceb309ec944f7" hidden="1">FS_Equity!$E:$E</definedName>
    <definedName name="_RIV6309019a542f41c3893198aaa203a173" hidden="1">#REF!</definedName>
    <definedName name="_RIV6330cef5f72545e4a8c402ee87a1ce80" hidden="1">Notes_Leases_FuturePayments!$13:$13</definedName>
    <definedName name="_RIV63981dab19464652b1b55b74576d283c" hidden="1">#REF!</definedName>
    <definedName name="_RIV63c6d811929d4e03b404bd9d4b94d03f" hidden="1">Notes_IncomeTaxes_TaxEffects!$19:$19</definedName>
    <definedName name="_RIV63fdd8e0f98b4acebca06b9648cac96f" hidden="1">Notes_AccountingPolicies_St!$B:$B</definedName>
    <definedName name="_RIV6404abc37800405486af66a3f233f2d5" hidden="1">Item_5B_Cash_Obiligations!$5:$5</definedName>
    <definedName name="_RIV64175b14e3af4071a077aa673bb1df2d" hidden="1">Item_KeyPerformanceIndicators!$14:$14</definedName>
    <definedName name="_RIV647acb3a6c284706b5d783600e6f66b6" hidden="1">Notes_AssetRetirement_Reconcili!$B:$B</definedName>
    <definedName name="_RIV647bc52589684912a9ed8239ddc191b3" hidden="1">FS_Equity!$O:$O</definedName>
    <definedName name="_RIV649515e8d19b43198822b86a470c329f" hidden="1">Notes_FinancialInstru_Carrying!$O:$O</definedName>
    <definedName name="_RIV65154b731b6642f18e366913b05f514d" hidden="1">Notes_Goodwill_IntangibleAssets!$18:$18</definedName>
    <definedName name="_RIV651ea9ce6026453f8ae7eada6040d1f1" hidden="1">Item_KeyPerformanceIndicators!$S:$S</definedName>
    <definedName name="_RIV65508a3f034a4dada3d596f0938525d8" hidden="1">Notes_BusinessComb_ZACC!$9:$9</definedName>
    <definedName name="_RIV65819d003a8342ce91783b6d82eea375" hidden="1">#REF!</definedName>
    <definedName name="_RIV658f8dd5a94240b6a12a53af4c7ef07e" hidden="1">Notes_AccountingPolicies_Statem!$6:$6</definedName>
    <definedName name="_RIV6591ed016b1644e8a8689c603b418068" hidden="1">#REF!</definedName>
    <definedName name="_RIV65a6d4590c31466391a1cefdeb25d056" hidden="1">#REF!</definedName>
    <definedName name="_RIV65fbfe8ad0c8430492d4231e587a0650" hidden="1">Notes_OtherCompIncome_Reclassif!$D:$D</definedName>
    <definedName name="_RIV6611fb03a6a34a5a995496f670ddd8ad" hidden="1">#REF!</definedName>
    <definedName name="_RIV6620ed12d7854476b53bc1ee46a1b4ea" hidden="1">#REF!</definedName>
    <definedName name="_RIV6627f35429d24ae5bc8fa0b262e8ce1a" hidden="1">#REF!</definedName>
    <definedName name="_RIV6630dfd9484e4308ad1efafef7a09762" hidden="1">#REF!</definedName>
    <definedName name="_RIV665e1348d042401bace8d663ef1112ef" localSheetId="4" hidden="1">Item_KeyPerformanceIndicators!$K:$K</definedName>
    <definedName name="_RIV665e1348d042401bace8d663ef1112ef" hidden="1">Item_OrganizationalStructure!$Q:$Q</definedName>
    <definedName name="_RIV666a0d316bfc48219c82e65a299b9c14" hidden="1">Notes_SegmentInformation!$29:$29</definedName>
    <definedName name="_RIV668e5a87f7764ef0b19694b87fd80391" hidden="1">#REF!</definedName>
    <definedName name="_RIV66927042521f4882856eb8e2c7906d91" hidden="1">#REF!</definedName>
    <definedName name="_RIV66abf0e6bbd34cb7b9e3c960f320bf56" hidden="1">Item_KeyPerformanceIndicators!$12:$12</definedName>
    <definedName name="_RIV66d6da24861f48cdb20c5f23d7bb29b2" hidden="1">Item_OrganizationalStructure!$11:$11</definedName>
    <definedName name="_RIV67316b58286b4f478d5eecda6d9d308f" hidden="1">#REF!</definedName>
    <definedName name="_RIV675380963f394b389644406955311008" hidden="1">#REF!</definedName>
    <definedName name="_RIV675ffed04c7146a59a272a7c4c9cbee2" hidden="1">#REF!</definedName>
    <definedName name="_RIV678133f60892407c89db24365c18afdc" hidden="1">Notes_Investment_LongTermBorrow!$9:$9</definedName>
    <definedName name="_RIV67af10af9ebe4314804a53954da8c814" hidden="1">#REF!</definedName>
    <definedName name="_RIV67ce7bc71bd44e9683057e4b16599a86" hidden="1">Notes_FinancialInstru_Carrying!$K:$K</definedName>
    <definedName name="_RIV67ce86734ba844c2a7714eca30e884ee" hidden="1">#REF!</definedName>
    <definedName name="_RIV6830004905324735ae10342e8f0b5f7e" hidden="1">#REF!</definedName>
    <definedName name="_RIV685e55034de24add960644ce3b7e02fe" hidden="1">FS_IncomeStatement!$19:$19</definedName>
    <definedName name="_RIV685f495b6d98434c8ec011d611b1687f" hidden="1">FS_Equity!$U:$U</definedName>
    <definedName name="_RIV686cd2c0142f4993abe9b663d3b3f548" hidden="1">#REF!</definedName>
    <definedName name="_RIV687f18bd1ba74354a00ce9018d129349" hidden="1">Item_5_A_OperatingResults_Recon!$3:$3</definedName>
    <definedName name="_RIV6886f3cc13b14bd4bc74575c4d663222" hidden="1">Item_KeyPerformanceIndicators!$5:$5</definedName>
    <definedName name="_RIV68884d135da546e39deeb965198ffca6" hidden="1">Item_DirectorsSenior_Category!$D:$D</definedName>
    <definedName name="_RIV68900d953128499da04d285c9ea15b79" hidden="1">Notes_PropertyAndEquipment!$G:$G</definedName>
    <definedName name="_RIV68cdc7148863454fb5c10c69afd3c829" hidden="1">Notes_Investment_MaturitiesOfBo!$12:$12</definedName>
    <definedName name="_RIV68ceaecdf0b54d9fbcec2ba00f14a066" hidden="1">Item_FinancialInformationIncome!$R:$R</definedName>
    <definedName name="_RIV6903d79acc324a2fa7d6f45bdb5cae21" hidden="1">Item_DirectorsSenior_Category!$6:$6</definedName>
    <definedName name="_RIV69320844f8c14135b5367727750bb2f1" hidden="1">#REF!</definedName>
    <definedName name="_RIV69510873a95544239e81d7eec4b8c72a" hidden="1">#REF!</definedName>
    <definedName name="_RIV6951c9e3405e49e6bdff2adaf1452b76" hidden="1">#REF!</definedName>
    <definedName name="_RIV6965b41f832749f69d7a20c2e44ae08b" hidden="1">Notes_BusinessComb_ZACC!$D:$D</definedName>
    <definedName name="_RIV69aa7325374248a894c27076fa28e038" localSheetId="59" hidden="1">'Note_Recognition_Revenue(2022)'!$A:$A</definedName>
    <definedName name="_RIV69aa7325374248a894c27076fa28e038" hidden="1">'Note_Recognition_Revenue(2023)'!$A:$A</definedName>
    <definedName name="_RIV69b1a342f0174f9c8017272aa84d7e8d" hidden="1">Notes_SegmentInformation!$3:$3</definedName>
    <definedName name="_RIV69b43bd0205e49bd933f93632a928b6f" hidden="1">Notes_SegmentInformation!$24:$24</definedName>
    <definedName name="_RIV69c069c6712d425aa96c71342c7030a6" hidden="1">Note_Compensation_Balance!$13:$13</definedName>
    <definedName name="_RIV69d4c880829043c3aff72b5f35a37f22" hidden="1">Item_BoardDiversityMatrix!$10:$10</definedName>
    <definedName name="_RIV69e85bf6f08349fe9bf6dea8b963d93f" hidden="1">Item_KeyPerformanceIndicators!$A:$A</definedName>
    <definedName name="_RIV69fa65f1331347b2ae9dd0220b9ef05c" hidden="1">Item_DirectorsSenior_Summarizes!$C:$C</definedName>
    <definedName name="_RIV69fb92a27f0f4fb1aa2c7d36ecd5c084" hidden="1">Notes_Investment_MaturitiesOfBo!$11:$11</definedName>
    <definedName name="_RIV6a0d03cc8cba40d0b3c8e6a2b51f9d85" hidden="1">FS_Equity!$T:$T</definedName>
    <definedName name="_RIV6a2fd9bc376b4089aca58ed6d8ecaa1a" hidden="1">'Note_Recognition_Revenue(2022)'!$23:$23</definedName>
    <definedName name="_RIV6a914f2b49fd40a79e03d622e935655f" hidden="1">Notes_Investment_LongTermBorrow!$H:$H</definedName>
    <definedName name="_RIV6aa06a460136495db6595ad60321bc9d" hidden="1">#REF!</definedName>
    <definedName name="_RIV6ab11c520ad14bfeb5336ebc48c6b9dc" hidden="1">'Note_Recognition_Revenue(2022)'!$H:$H</definedName>
    <definedName name="_RIV6ac960ce270d4ad28eed66d1c02a1ff3" hidden="1">Notes_BusinessComb_SAWAN!$17:$17</definedName>
    <definedName name="_RIV6ad20faa0c7e41159b8173770f6a1814" hidden="1">#REF!</definedName>
    <definedName name="_RIV6adbcf983b6b4b22a9cf5c5f920fd367" hidden="1">Item_5B_Cash_Obiligations!$H:$H</definedName>
    <definedName name="_RIV6aee7f90f2734efeb61b056e69ac1745" hidden="1">Notes_Leases_OtherInformation!$3:$3</definedName>
    <definedName name="_RIV6b45e203ead14edaa12c783139f93b79" hidden="1">#REF!</definedName>
    <definedName name="_RIV6b48db59ad7b4ab3886d4c272f11352a" hidden="1">Notes_OtherCompIncome_ChangesIn!$4:$4</definedName>
    <definedName name="_RIV6b6d0b7b5ca74c298373cc183893bc50" hidden="1">#REF!</definedName>
    <definedName name="_RIV6b6ec6d3e0a441c688707efdcbc8a1f9" hidden="1">#REF!</definedName>
    <definedName name="_RIV6b8bdb4d160249b8b8e393c95ac1aab9" hidden="1">Notes_IncomeTaxes_TaxEffects!$B:$B</definedName>
    <definedName name="_RIV6bb434be551a4662afc069f496433037" hidden="1">#REF!</definedName>
    <definedName name="_RIV6bc3d2e9d5284e3ca510bef85880546d" hidden="1">#REF!</definedName>
    <definedName name="_RIV6bfd2f3ea642425bad02c09cddde1e74" hidden="1">#REF!</definedName>
    <definedName name="_RIV6c0b9b30dd8d48d8b50db7b6f78c056b" hidden="1">Notes_Goodwill_CarryingAmount!$C:$C</definedName>
    <definedName name="_RIV6c3801ec910b4a329772148807b25b4d" hidden="1">Notes_StockBased_StockOptionAct!$18:$18</definedName>
    <definedName name="_RIV6c45b8be3970499aa9526b23f6f738a3" hidden="1">#REF!</definedName>
    <definedName name="_RIV6c73e8125e7b48788b5c21b32c6b8dce" hidden="1">Item_OperatingAndFinancial_Cash!$E:$E</definedName>
    <definedName name="_RIV6c7aa2b67fdf4518917017d6f1a7b08b" hidden="1">#REF!</definedName>
    <definedName name="_RIV6c81c8841aab4e26bc742ec9ae8ba3ff" hidden="1">Notes_AccountingPolicies_Balanc!$E:$E</definedName>
    <definedName name="_RIV6c9ed160d6fb4df48e8a9c1da32fd9f8" hidden="1">Notes_SegmentInformation!$9:$9</definedName>
    <definedName name="_RIV6ca6889cfdd54ff48fba03ce3f5fb16c" hidden="1">Item_DirectorsSenior_KoujiEguch!$B:$B</definedName>
    <definedName name="_RIV6ccb2c4273534a26ba5ad72054683e8e" hidden="1">Item_5_A_OperatingResults_Recon!#REF!</definedName>
    <definedName name="_RIV6cd78252586f4fd1a2605afa55abfaf3" hidden="1">#REF!</definedName>
    <definedName name="_RIV6d0cac92477c443ea931481d939957c2" hidden="1">#REF!</definedName>
    <definedName name="_RIV6d0dab99f679413ba7ab5641aa3c9575" hidden="1">Notes_Goodwill_IntangibleAssets!$H:$H</definedName>
    <definedName name="_RIV6d290a09e638472b9b4a5c644624bb26" hidden="1">Notes_StockBased_StockOptionAct!$20:$20</definedName>
    <definedName name="_RIV6d3d48c41bae4d47bc36f71be3a5d5e2" hidden="1">Note_Compensation_Granted!$14:$14</definedName>
    <definedName name="_RIV6d9636e2306348c1920a5c43fe17453a" hidden="1">#REF!</definedName>
    <definedName name="_RIV6da658b99e944e2499f252520cca8544" hidden="1">#REF!</definedName>
    <definedName name="_RIV6dbc34b91cfd4735a602183c7e49005f" hidden="1">#REF!</definedName>
    <definedName name="_RIV6dc8a6da0e0e4dcbacc836464cc08e20" hidden="1">#REF!</definedName>
    <definedName name="_RIV6ddfbbe8a00f46399e3fd50f2aaa383c" hidden="1">#REF!</definedName>
    <definedName name="_RIV6de189ea691b48e3899747e84954ce55" hidden="1">Item_5_A_OperatingResults_Recon!$B:$B</definedName>
    <definedName name="_RIV6e14afb406fd4505a1d4f54969c830de" hidden="1">Notes_AccountingPolicies_!$B:$B</definedName>
    <definedName name="_RIV6e3598286b9e466c8ff9fd1954c67337" hidden="1">Notes_AccPolicies_ASC606!$A:$A</definedName>
    <definedName name="_RIV6e39a1e714c9435285717f5ea7e5d32b" hidden="1">Notes_SegmentInformation!$25:$25</definedName>
    <definedName name="_RIV6e7d16d201bd494791c41e6b335d59a2" hidden="1">Notes_AccountingPolicies_Statem!$F:$F</definedName>
    <definedName name="_RIV6f163a1f91cd4f02b8f8bc14b531bb0e" hidden="1">#REF!</definedName>
    <definedName name="_RIV6f2c9b13c6da48379d039b09a8966543" hidden="1">#REF!</definedName>
    <definedName name="_RIV6f3f22e86dec4d989306c936f47b233e" hidden="1">#REF!</definedName>
    <definedName name="_RIV6f5cdb191c5145a39e9a6ea02f43164f" hidden="1">Notes_Investment_NonMarketableS!$L:$L</definedName>
    <definedName name="_RIV6fdfac817f73435ab60146b082a83b5a" hidden="1">#REF!</definedName>
    <definedName name="_RIV7029958fa3b041ca9fbe129f6c587dda" hidden="1">Notes_OtherCompIncome_TaxEffect!$4:$4</definedName>
    <definedName name="_RIV70467d14ec9e4e7096d891c2e8e7f5e0" hidden="1">#REF!</definedName>
    <definedName name="_RIV7048b148f15c46309b0048d963eb4973" hidden="1">#REF!</definedName>
    <definedName name="_RIV70547683c0b94f39a5186346d0d04343" hidden="1">Item_DirectorsSenior_KoujiEguch!$E:$E</definedName>
    <definedName name="_RIV705bd0cdef8a400783a0d484997f95e6" hidden="1">#REF!</definedName>
    <definedName name="_RIV70970bac91e54162b25c04a71b81fcc3" hidden="1">#REF!</definedName>
    <definedName name="_RIV70b6d6b9f37b453e82be16471af3c6b7" hidden="1">Notes_EarningsPerShare_Reconcil!$E:$E</definedName>
    <definedName name="_RIV70bf88a1d5884a8a96c840b6d31647cf" localSheetId="4" hidden="1">#REF!</definedName>
    <definedName name="_RIV70bf88a1d5884a8a96c840b6d31647cf" hidden="1">#REF!</definedName>
    <definedName name="_RIV70d7ddf16c054c319d4079839763326b" hidden="1">FS_IncomeStatement!$40:$40</definedName>
    <definedName name="_RIV70e71d64ce654e4b8c7ed4011be2299f" hidden="1">Notes_BusinessComb_ZACC!$13:$13</definedName>
    <definedName name="_RIV70fcca5dfc724d37958eea615721e13d" hidden="1">Item_FinancialInformationIncome!$S:$S</definedName>
    <definedName name="_RIV710f8c2080714e5e98b555431a146204" hidden="1">Item_FinancialInformationIncome!$24:$24</definedName>
    <definedName name="_RIV71174b89dba24fa3be224b2fa5a8160e" hidden="1">#REF!</definedName>
    <definedName name="_RIV711d49150769444792e10eee74ce79e3" hidden="1">#REF!</definedName>
    <definedName name="_RIV7168c0e9b8c14717ad64dd64d46f4daa" hidden="1">#REF!</definedName>
    <definedName name="_RIV718aa54e36444b33905c64b5728e11c9" hidden="1">Notes_FinancialInstru_Carrying!$H:$H</definedName>
    <definedName name="_RIV71d2f3f266df48f391313bdba045387f" hidden="1">#REF!</definedName>
    <definedName name="_RIV71dbfd4062fa4a5f81d3f20efd56f232" hidden="1">#REF!</definedName>
    <definedName name="_RIV71e74165a9e0495984219004be517b55" hidden="1">Notes_PropertyAndEquipment!$4:$4</definedName>
    <definedName name="_RIV71fe4d3baf3c4e539e468271ab525d4d" hidden="1">Notes_SegmentInformation!$O:$O</definedName>
    <definedName name="_RIV71ff861c366a4ff1a8e9413696199887" hidden="1">#REF!</definedName>
    <definedName name="_RIV7225bec58c5e48019cdb3be36f4f231e" hidden="1">Notes_EarningsPerShare_Reconcil!$M:$M</definedName>
    <definedName name="_RIV7228b5a89a6844349bc4e90bf0ab39f9" hidden="1">FS_IncomeStatement!$H:$H</definedName>
    <definedName name="_RIV7252e834c61c4fa58f83399a2b0a9fdb" hidden="1">#REF!</definedName>
    <definedName name="_RIV727bda9d1e3c44668a29b287bed04047" hidden="1">Notes_IncomeTaxes_Summary!$F:$F</definedName>
    <definedName name="_RIV7285968c14bf4ebc831cb4362e9e812c" hidden="1">FS_IncomeStatement!$20:$20</definedName>
    <definedName name="_RIV728addf92fed44f2aa5d319882ca02c9" hidden="1">#REF!</definedName>
    <definedName name="_RIV729b73289f0e4d73806f612947a0aecd" hidden="1">FS_Equity!$AS:$AS</definedName>
    <definedName name="_RIV729e06b1ece647b7873ba4382a3e5947" hidden="1">#REF!</definedName>
    <definedName name="_RIV72badc9899f6400eb05f04b5bf0999d5" hidden="1">#REF!</definedName>
    <definedName name="_RIV72c05a9b82044df8942feb1f0ad9e0f9" hidden="1">FS_ComprehensiveIncome!$F:$F</definedName>
    <definedName name="_RIV72e5845be3a54440ae617d45cf23428c" hidden="1">#REF!</definedName>
    <definedName name="_RIV7302acabd5604d62a6ad70f5c45baec0" hidden="1">#REF!</definedName>
    <definedName name="_RIV7319729869864063b19b401d2d198cef" hidden="1">Notes_IncomeTaxes_Summary!$7:$7</definedName>
    <definedName name="_RIV732f827364ab42c1a15abd6f8f0f64a3" hidden="1">#REF!</definedName>
    <definedName name="_RIV7335bf6821624a74ac4e5fa56f64bb0c" hidden="1">Notes_Goodwill_IntangibleAssets!$C:$C</definedName>
    <definedName name="_RIV734e41c6de59460bbaac40670359e15b" hidden="1">#REF!</definedName>
    <definedName name="_RIV735530be916047139ceefb0084c76c5a" hidden="1">Notes_Leases_FuturePayments_Sub!$7:$7</definedName>
    <definedName name="_RIV73a36cfa01ff475ea4caf8f5a11572fc" hidden="1">#REF!</definedName>
    <definedName name="_RIV73af1dcd77294eac985acdba408f09ab" hidden="1">Note_Compensation_Balance!$G:$G</definedName>
    <definedName name="_RIV73d3cf6573b74525bd50200c55005c69" hidden="1">Notes_AccountingPolicies_St!$15:$15</definedName>
    <definedName name="_RIV73f9c833d25442b380e2ffaed49979bb" hidden="1">#REF!</definedName>
    <definedName name="_RIV7440893d58b6485faf569556bbf18662" hidden="1">Notes_OtherCompIncome_Reclassif!$9:$9</definedName>
    <definedName name="_RIV744c8c72540b47c3b100a2d71e41ad93" hidden="1">#REF!</definedName>
    <definedName name="_RIV74799220d58e4b14a1af5acab927e610" hidden="1">Item_KeyPerformanceIndicators!$F:$F</definedName>
    <definedName name="_RIV74a6f8a26a344de3b42e60dc0ed6c935" hidden="1">#REF!</definedName>
    <definedName name="_RIV74abbb943a5c44e6bbf084d7487702ff" hidden="1">Notes_AssetRetirement_Reconcili!$A:$A</definedName>
    <definedName name="_RIV74abeb42145842de84ec885ff60ba020" hidden="1">#REF!</definedName>
    <definedName name="_RIV74b3c84a904b40e1be78724659d00bb0" hidden="1">'Notes_BusinessComb_Relax Salons'!$8:$8</definedName>
    <definedName name="_RIV74d2f9e823b344e8b98f7dc2f912eb89" hidden="1">Notes_Goodwill_CarryingAmount!$9:$9</definedName>
    <definedName name="_RIV752705991fc745c4a78aa4493dec9626" hidden="1">#REF!</definedName>
    <definedName name="_RIV752a722981e04579a634767f951a73fe" hidden="1">#REF!</definedName>
    <definedName name="_RIV753fabd1d7104a9f80a1c585e4080ae5" hidden="1">Item_KeyPerformanceIndicators!$29:$29</definedName>
    <definedName name="_RIV754e7d4529b1458ca6b65ccb4e177919" hidden="1">Notes_OtherCompIncome_TaxEffect!$B:$B</definedName>
    <definedName name="_RIV7562febc317b462bbad5cdaa3337827e" hidden="1">#REF!</definedName>
    <definedName name="_RIV756a638c6f904ff0b98924da0dec3a23" hidden="1">Notes_Leases_SubleaseRevenues!$J:$J</definedName>
    <definedName name="_RIV7578f6b4873d481193dcc9f199774d9e" hidden="1">Item_OperatingAndFinancial_Cash!$F:$F</definedName>
    <definedName name="_RIV757cf274ce5c4840bd48bc91b2d94cbf" hidden="1">#REF!</definedName>
    <definedName name="_RIV7585d82e78e147679c03a1d318401808" hidden="1">#REF!</definedName>
    <definedName name="_RIV75976f327e24490887cdb31ede087e49" hidden="1">Notes_AssetRetirement_Reconcili!$4:$4</definedName>
    <definedName name="_RIV759d5447ae194207baf39980f9170ea5" hidden="1">#REF!</definedName>
    <definedName name="_RIV75c751f056954930a975ed6ddfbc7919" hidden="1">Notes_SegmentInformation!$C:$C</definedName>
    <definedName name="_RIV75d3323898d0445c945b6d3935e1aac4" hidden="1">#REF!</definedName>
    <definedName name="_RIV75f674bc73554f25bceac23908e0eb20" hidden="1">Notes_FinancialInstru_Carrying!$D:$D</definedName>
    <definedName name="_RIV7602b2f2576448c9bee3210c7eb3e989" hidden="1">Item_DirectorsSenior_Auditors!$H:$H</definedName>
    <definedName name="_RIV761265496d874637acb3cb5ea43eae00" hidden="1">Notes_Goodwill_AmortizationOfIn!$7:$7</definedName>
    <definedName name="_RIV762651b3c09644a7ac04032f2ea0ecdf" hidden="1">#REF!</definedName>
    <definedName name="_RIV762f58c9ce0649c3822a0ca44b2c4c1b" hidden="1">Note_Compensation_ContractLiabi!$A:$A</definedName>
    <definedName name="_RIV769a8fe6e26b45dc83093507e57b7eca" hidden="1">#REF!</definedName>
    <definedName name="_RIV769ea17b10b841489262bd9223a93d5f" hidden="1">#REF!</definedName>
    <definedName name="_RIV76a285498b3246e19e041527a6e6bbf6" hidden="1">#REF!</definedName>
    <definedName name="_RIV76b315569c7d4024aeab300b9a2cca1c" hidden="1">#REF!</definedName>
    <definedName name="_RIV76d0a6f6feac4d5a8715fd206056b5c2" hidden="1">'Note_Recognition_Revenue(2022)'!$I:$I</definedName>
    <definedName name="_RIV7701042531134715b12ea93df853f5b6" hidden="1">#REF!</definedName>
    <definedName name="_RIV7716e35cd9f3476d95025b921c20fdb7" hidden="1">'Notes_BusinessComb_Relax Salons'!$6:$6</definedName>
    <definedName name="_RIV772196c98a564a84939d537f1f8a6d5d" hidden="1">Item_Shareholders_BeneficialOwn!$17:$17</definedName>
    <definedName name="_RIV7741323069984bf1878bec74bd3dc14d" hidden="1">FS_IncomeStatement!$15:$15</definedName>
    <definedName name="_RIV77654e5ddcab4dc3a8f88c510cf761b6" hidden="1">FS_Equity!$Z:$Z</definedName>
    <definedName name="_RIV77795e23590e4c0ab7898451b28c0e07" hidden="1">#REF!</definedName>
    <definedName name="_RIV779f900b5ad44f3cbf03c7fbef3098e4" hidden="1">#REF!</definedName>
    <definedName name="_RIV77b6433d523c48c986462441e24ab0a6" hidden="1">#REF!</definedName>
    <definedName name="_RIV77c458b70cac40789417fce0b5a7c352" hidden="1">#REF!</definedName>
    <definedName name="_RIV77f99abd536246aab23aefd3cb706650" hidden="1">'Note_Recognition_Revenue(2022)'!$31:$31</definedName>
    <definedName name="_RIV7818a43862dd4f1da810124abfa597a3" hidden="1">'Note_Recognition_Revenue(2022)'!$11:$11</definedName>
    <definedName name="_RIV784854a96f624656af09b61aa2847cfb" hidden="1">Item_5B_Cash_Obiligations!$I:$I</definedName>
    <definedName name="_RIV784b02a8ea204d2a804aab92c7968225" hidden="1">#REF!</definedName>
    <definedName name="_RIV7862e8c7d5694051b385331aa15800c8" hidden="1">Note_Compensation_Obligations!$10:$10</definedName>
    <definedName name="_RIV787bb46a29094bf1922c031981f19183" hidden="1">#REF!</definedName>
    <definedName name="_RIV7886985284e948e6a1181e57e713627e" hidden="1">#REF!</definedName>
    <definedName name="_RIV78913085288341c792fa9f782cba3971" hidden="1">#REF!</definedName>
    <definedName name="_RIV78a53da28ab1428990045a3ff089e83b" hidden="1">Note_Compensation_ContractLiabi!$3:$3</definedName>
    <definedName name="_RIV78b84bfd72284a108e46c951a837335c" hidden="1">#REF!</definedName>
    <definedName name="_RIV78c118d932a946aa8689b15c104802d6" hidden="1">#REF!</definedName>
    <definedName name="_RIV78c1761e0d3b42fdba0c1781c9c2179e" hidden="1">#REF!</definedName>
    <definedName name="_RIV78d26a6a9244411e9c461dc3efdf9347" hidden="1">#REF!</definedName>
    <definedName name="_RIV78d8ec55a31148a2bdf8aad3fb576987" hidden="1">'Note_Recognition_Revenue(2022)'!$3:$3</definedName>
    <definedName name="_RIV78e13705cc004002843d1190158bccab" hidden="1">#REF!</definedName>
    <definedName name="_RIV78ee44d53a2f4ff4aba191dfb401b763" hidden="1">#REF!</definedName>
    <definedName name="_RIV78ef982ddc3f42a0848887d36690a3d1" localSheetId="4" hidden="1">#REF!</definedName>
    <definedName name="_RIV78ef982ddc3f42a0848887d36690a3d1" hidden="1">#REF!</definedName>
    <definedName name="_RIV79248c718bae45568cc63dac71a10557" hidden="1">Item_FinancialInformationIncome!$18:$18</definedName>
    <definedName name="_RIV7928dc2b866c4b2a8c97d7161c732d82" hidden="1">Notes_PropertyAndEquipment!$J:$J</definedName>
    <definedName name="_RIV7931c1534645474d8371a764d04a503e" hidden="1">Note_Compensation_Granted!$13:$13</definedName>
    <definedName name="_RIV7964b1de5f5f454fb18975b6eba1bf29" localSheetId="18" hidden="1">Notes_BusinessComb_ZACC!$20:$20</definedName>
    <definedName name="_RIV7964b1de5f5f454fb18975b6eba1bf29" hidden="1">Notes_BusinessComb_SAWAN!$20:$20</definedName>
    <definedName name="_RIV7982e91cd39f4cef81303b26a5808529" hidden="1">Item_FinancialInformationIncome!$H:$H</definedName>
    <definedName name="_RIV798aa5997811436ebfe93e43658ff18f" hidden="1">Notes_Leases_SubleaseRevenues!$A:$A</definedName>
    <definedName name="_RIV79956ee37e20430cb69aedbcb738f38d" hidden="1">#REF!</definedName>
    <definedName name="_RIV79e00d7c06614a6cad57bdfea9ea8f34" hidden="1">FS_Equity!$B:$B</definedName>
    <definedName name="_RIV7a2ea734331047fca97cb9a6c6172722" hidden="1">#REF!</definedName>
    <definedName name="_RIV7a34f78305fe449581774a93b89c35c3" hidden="1">Note_Compensation_StockOption!$C:$C</definedName>
    <definedName name="_RIV7a52bc3a77214a76b213a4bd6205627e" hidden="1">#REF!</definedName>
    <definedName name="_RIV7a54c0e2659b44979122806f7cadb749" hidden="1">Item_OperatingAndFinancial_Cash!$7:$7</definedName>
    <definedName name="_RIV7a6936293ec44a04a25ee2d06c186466" hidden="1">#REF!</definedName>
    <definedName name="_RIV7a81b1499b924d24bdba68d8c8dec963" hidden="1">#REF!</definedName>
    <definedName name="_RIV7abc6bcdc5d448b0b427830483b17779" hidden="1">#REF!</definedName>
    <definedName name="_RIV7ac8971d7f47412e8c10567052d7c24c" hidden="1">#REF!</definedName>
    <definedName name="_RIV7ae5fc16a1694ee0ba137ffa8d013eb0" hidden="1">Item_KeyPerformanceIndicators!$18:$18</definedName>
    <definedName name="_RIV7b3b8730d655420a92b840daf88bb037" hidden="1">#REF!</definedName>
    <definedName name="_RIV7b69252e5a814a4ba7e253f76feabab0" hidden="1">Notes_AccountingPolicies_Statem!$9:$9</definedName>
    <definedName name="_RIV7b7935a840054436834491ff2b727799" hidden="1">Item_DirectorsSenior_Category!$7:$7</definedName>
    <definedName name="_RIV7b934260c3254bfeb0475c4c78cc8256" hidden="1">#REF!</definedName>
    <definedName name="_RIV7b93714475a1453db5d87f7e1a9657ee" hidden="1">#REF!</definedName>
    <definedName name="_RIV7b99c5149b8447bd8f08521ff03beee0" hidden="1">FS_IncomeStatement!$26:$26</definedName>
    <definedName name="_RIV7bd09e6b5a41464e8666ff0812b466c6" hidden="1">Item_5_A_OperatingResults_Recon!$I:$I</definedName>
    <definedName name="_RIV7bf2ac3e996447c5bb8994654e872799" hidden="1">Notes_Leases_FuturePayments_Sub!$8:$8</definedName>
    <definedName name="_RIV7bf58e2502814acb8871343a4c270bfe" hidden="1">#REF!</definedName>
    <definedName name="_RIV7c34906ac17e4437b5ebe513f3fbe04f" hidden="1">Notes_IncomeTaxes_TaxEffects!$12:$12</definedName>
    <definedName name="_RIV7c4ebdd575224b7db0aac24d188526fd" hidden="1">Note_Compensation_ContractLiabi!$7:$7</definedName>
    <definedName name="_RIV7c570a41930d4a25a444510193efc61d" hidden="1">#REF!</definedName>
    <definedName name="_RIV7c63399cb32c4463825230ead4b9dff5" hidden="1">Notes_AccountingPolicies_St!$5:$5</definedName>
    <definedName name="_RIV7c64716d39b24a4787255aff2c1d9e14" hidden="1">Notes_AccPolicies_TotalSalons!$6:$6</definedName>
    <definedName name="_RIV7ca0069a9b034fd3bb944ba7127ffcb7" hidden="1">#REF!</definedName>
    <definedName name="_RIV7cb26ce0aa51413288d989605817ecf2" hidden="1">#REF!</definedName>
    <definedName name="_RIV7d293fb3f1914ce58e1a0fefd44d76c7" hidden="1">#REF!</definedName>
    <definedName name="_RIV7d47c4b9987c40238f6b97c14cfb1122" hidden="1">#REF!</definedName>
    <definedName name="_RIV7d7166aafeef458890a282e64dc8b8f7" hidden="1">Notes_FairValue_NonRecurring!$25:$25</definedName>
    <definedName name="_RIV7d782f6a924e4969b4f5f557c05eb916" hidden="1">Notes_FairValue_NonRecurring!$13:$13</definedName>
    <definedName name="_RIV7d8c2157fe4042d5a054823bbbdfca3b" hidden="1">Notes_FairValue_NonRecurring!$A:$A</definedName>
    <definedName name="_RIV7da332f0048f425399932f463b5630a1" hidden="1">#REF!</definedName>
    <definedName name="_RIV7db4ab401fe14ce2a427bb51f033e33b" hidden="1">#REF!</definedName>
    <definedName name="_RIV7dd381cde71b4acebb1d893083a253e2" hidden="1">#REF!</definedName>
    <definedName name="_RIV7df43aa9705b44a1953500254ade70a4" hidden="1">#REF!</definedName>
    <definedName name="_RIV7df53359bacd4aaeb0c3eff2b221c476" hidden="1">Item_PrincipalAccountant_Milner!$B:$B</definedName>
    <definedName name="_RIV7e0db3d07b1d474c8a611504a04c8ac4" hidden="1">Item_DirectorsSenior_Summarizes!$9:$9</definedName>
    <definedName name="_RIV7e48fd29b816440bafb7f49af6ec83c6" hidden="1">#REF!</definedName>
    <definedName name="_RIV7e53d18380c945e59894422f4b6584e9" hidden="1">Note_Compensation_StockOption!$6:$6</definedName>
    <definedName name="_RIV7e7bdb512e7b484bbb94732f06853573" hidden="1">Notes_Goodwill_IntangibleAssets!$17:$17</definedName>
    <definedName name="_RIV7e80155c7d8f41edb8116f954d99e5cd" hidden="1">#REF!</definedName>
    <definedName name="_RIV7ea2ef9b382d41db86bcdb2904d744f9" hidden="1">#REF!</definedName>
    <definedName name="_RIV7ed9350dd5434f74b3f6c4e8fd846b99" hidden="1">Notes_Leases_LeaseCosts!$I:$I</definedName>
    <definedName name="_RIV7ef63446f67d47c7a89048b8b48fee3c" hidden="1">Notes_Leases_SubleaseRevenues!$G:$G</definedName>
    <definedName name="_RIV7f09b6b84f5d416eaafe14b000ddaaf8" hidden="1">#REF!</definedName>
    <definedName name="_RIV7f0f755bef06403f91bbb4d38c5d26d5" hidden="1">Notes_Investment_MaturitiesOfBo!$8:$8</definedName>
    <definedName name="_RIV7f1e0d88179843d39586f22191fcc318" hidden="1">Item_KeyPerformanceIndicators!$O:$O</definedName>
    <definedName name="_RIV7f2a46de9fee4b24a78d90303b5d150f" hidden="1">Notes_PropertyAndEquipment!$6:$6</definedName>
    <definedName name="_RIV7f2b7fd159314b19bdf0d8f3a9cc2971" hidden="1">FS_Equity!$P:$P</definedName>
    <definedName name="_RIV7f3b9c6fe6584e42a1cf3b45b3681dfc" hidden="1">FS_Equity!#REF!</definedName>
    <definedName name="_RIV7f3cd4a1d3024bfd886a97ca86967068" hidden="1">#REF!</definedName>
    <definedName name="_RIV7f8d0383de174aa4b953e39f51644600" hidden="1">Item_Shareholders_BeneficialOwn!$7:$7</definedName>
    <definedName name="_RIV7fa25f1bdcbb4df88119c324f7fb26ed" hidden="1">FS_Equity!$17:$17</definedName>
    <definedName name="_RIV7fb33c946ac047d89c48452728e771ae" hidden="1">Notes_SegmentInformation!$N:$N</definedName>
    <definedName name="_RIV7fb507180c5740eba06a6fc036da20ac" hidden="1">'Note_Recognition_Revenue(2022)'!$5:$5</definedName>
    <definedName name="_RIV7fc79021d58f465494b4c2fce92a1ce0" hidden="1">Notes_AccountingPolicies_!$8:$8</definedName>
    <definedName name="_RIV7fe926a1fe99445f91ccdd995e46297a" hidden="1">FS_IncomeStatement!$G:$G</definedName>
    <definedName name="_RIV800934a575924ed59ddd40fc74fd1870" hidden="1">#REF!</definedName>
    <definedName name="_RIV801e7a2b4192467f9f0d130dfcda2b7b" hidden="1">#REF!</definedName>
    <definedName name="_RIV801fa4d40966425b94534189ce8dab70" hidden="1">Notes_SegmentInformation!$18:$18</definedName>
    <definedName name="_RIV803c8b42ca204331a7571c4c7fe49008" hidden="1">Notes_Goodwill_IntangibleAssets!$16:$16</definedName>
    <definedName name="_RIV8040cb9cb9e14dcfa96f3dd169e510a0" hidden="1">#REF!</definedName>
    <definedName name="_RIV80503b8a2d0141ff9456bd409478ecb7" hidden="1">Item_OperatingAndFinancial_Cash!$I:$I</definedName>
    <definedName name="_RIV805d73347be34fec9eee5d4b116411e9" hidden="1">#REF!</definedName>
    <definedName name="_RIV808344d78b194ceaa3fd4cbe97d16450" hidden="1">Notes_Leases_SubleaseRevenues!$F:$F</definedName>
    <definedName name="_RIV808d9f5a0c974c75862dc2500b637db9" hidden="1">#REF!</definedName>
    <definedName name="_RIV80b961f745404a538d24bf51d429d92a" hidden="1">Notes_BusinessComb_ZACC!$21:$21</definedName>
    <definedName name="_RIV80d34e6cdcef434cbd7c43475a4ac44c" hidden="1">#REF!</definedName>
    <definedName name="_RIV80e20d3bcf8045ee9d88fc2587f0e56b" localSheetId="18" hidden="1">Notes_BusinessComb_ZACC!$3:$3</definedName>
    <definedName name="_RIV80e20d3bcf8045ee9d88fc2587f0e56b" hidden="1">Notes_BusinessComb_SAWAN!$3:$3</definedName>
    <definedName name="_RIV80fb46bb458d4c1393b457a6cc7ad77e" hidden="1">'Notes_BusinessComb_Relax Salons'!$4:$4</definedName>
    <definedName name="_RIV8103e1a0ef4c4ff1b946e2cd01270fa3" hidden="1">#REF!</definedName>
    <definedName name="_RIV812fa5bd477b43069b1522b330d169e7" hidden="1">#REF!</definedName>
    <definedName name="_RIV81ad92771b4f4376ab15dda5f7b8a767" hidden="1">Notes_IncomeTaxes_TaxEffects!$G:$G</definedName>
    <definedName name="_RIV81aec4f50cc740cca7f0f8c82efd2463" hidden="1">Notes_SegmentInformation!$P:$P</definedName>
    <definedName name="_RIV81c4b192fcc94b21a224cb06b2ca8d4e" hidden="1">#REF!</definedName>
    <definedName name="_RIV81d702dcb8c64708a57a1be47329d671" hidden="1">#REF!</definedName>
    <definedName name="_RIV81df8398c63a4e29914c4ceed4008317" hidden="1">#REF!</definedName>
    <definedName name="_RIV81fa1a091edf4f11b459957bd1a282b7" hidden="1">Notes_SegmentInformation!$22:$22</definedName>
    <definedName name="_RIV820cecc2dae94ac29ed400ca1d64daa7" localSheetId="41" hidden="1">Notes_RevenueRec!$3:$3</definedName>
    <definedName name="_RIV820cecc2dae94ac29ed400ca1d64daa7" localSheetId="42" hidden="1">#REF!</definedName>
    <definedName name="_RIV820cecc2dae94ac29ed400ca1d64daa7" localSheetId="43" hidden="1">#REF!</definedName>
    <definedName name="_RIV820cecc2dae94ac29ed400ca1d64daa7" localSheetId="44" hidden="1">#REF!</definedName>
    <definedName name="_RIV820cecc2dae94ac29ed400ca1d64daa7" hidden="1">Notes_IncomeTaxes_Carryforwards!$3:$3</definedName>
    <definedName name="_RIV8210150f214845cb9c92d3bf0f049adc" hidden="1">Notes_Leases_FuturePayments_Sub!$A:$A</definedName>
    <definedName name="_RIV82212ba64c1c41ad9822d0540237f9ed" hidden="1">Notes_Investment_LongTermBorrow!$B:$B</definedName>
    <definedName name="_RIV82319a6595b64a0e9d4c9997b1ec6564" hidden="1">Notes_AccPolicies_ASC606!$F:$F</definedName>
    <definedName name="_RIV8235819be5314867a4eb5920d228af00" hidden="1">#REF!</definedName>
    <definedName name="_RIV82433108a776467e942dc127799c3b2e" hidden="1">#REF!</definedName>
    <definedName name="_RIV824c2e59f492405280ed4db28d0dc81d" hidden="1">Item_DirectorsSenior_Auditors!$L:$L</definedName>
    <definedName name="_RIV8254ba84ce744c7e91b7a3bc2e420f69" hidden="1">Notes_FairValue_NonRecurring!#REF!</definedName>
    <definedName name="_RIV825bffdae860416ca1908f71ea211b4f" hidden="1">#REF!</definedName>
    <definedName name="_RIV826d6faa020d481c9dc6c3cc21307f60" hidden="1">#REF!</definedName>
    <definedName name="_RIV82bf820c0c354431901975dd155d072d" hidden="1">Notes_StockBased_StockOptionAct!$15:$15</definedName>
    <definedName name="_RIV82c9dd6ab2d54892a1537019606c4631" hidden="1">#REF!</definedName>
    <definedName name="_RIV82d842b48ff743caa96c1d5ff2ed9f1e" hidden="1">Note_Compensation_ContractLiabi!$10:$10</definedName>
    <definedName name="_RIV82dd75c4e3de40b0b0a7ecb4c32b6506" hidden="1">Item_DirectorsSenior_Auditors!$E:$E</definedName>
    <definedName name="_RIV82f198d6575b492db524c8048e421164" hidden="1">#REF!</definedName>
    <definedName name="_RIV83421906d40643b4b5f50ab047772941" hidden="1">#REF!</definedName>
    <definedName name="_RIV83465d4b240f464aa58d2d06d8f1ce6f" hidden="1">#REF!</definedName>
    <definedName name="_RIV83637a7ce0d6467b8f650ac887037df4" hidden="1">#REF!</definedName>
    <definedName name="_RIV839bee614ab7413183bba9148bd9bb9f" hidden="1">Notes_FinancialInstru_Carrying!$3:$3</definedName>
    <definedName name="_RIV83afda5ce5b449db8f144ccf9c5bd00c" localSheetId="41" hidden="1">Notes_RevenueRec!$4:$4</definedName>
    <definedName name="_RIV83afda5ce5b449db8f144ccf9c5bd00c" localSheetId="42" hidden="1">#REF!</definedName>
    <definedName name="_RIV83afda5ce5b449db8f144ccf9c5bd00c" localSheetId="43" hidden="1">#REF!</definedName>
    <definedName name="_RIV83afda5ce5b449db8f144ccf9c5bd00c" localSheetId="44" hidden="1">#REF!</definedName>
    <definedName name="_RIV83afda5ce5b449db8f144ccf9c5bd00c" hidden="1">Notes_IncomeTaxes_Carryforwards!$4:$4</definedName>
    <definedName name="_RIV83b2ef338ada4c09b9b063776773700a" hidden="1">Item_KeyPerformanceIndicators!$21:$21</definedName>
    <definedName name="_RIV83b513cfb2b741b48411a146afbe2f42" hidden="1">#REF!</definedName>
    <definedName name="_RIV83ce9388b61c4a59a9d9d60f8fefe0aa" hidden="1">#REF!</definedName>
    <definedName name="_RIV844bac3fd6fa426da47c4e99e89db26f" hidden="1">#REF!</definedName>
    <definedName name="_RIV846f2fc99fec4e378a1c6e65e646acd4" hidden="1">Item_OrganizationalStructure!$10:$10</definedName>
    <definedName name="_RIV8485c978bb734a56bb56ea6a3b9629f1" hidden="1">#REF!</definedName>
    <definedName name="_RIV84d36a100eb1472db571d12df4875a74" hidden="1">Notes_IncomeTaxes_Reconcoliatio!$F:$F</definedName>
    <definedName name="_RIV8508db15a86a44b4a1cbd35bf0848070" hidden="1">Notes_IncomeTaxes_Reconcoliatio!$4:$4</definedName>
    <definedName name="_RIV8523cb1b334347e8b99a18202cd69373" hidden="1">Notes_Goodwill_AmortizationOfIn!$10:$10</definedName>
    <definedName name="_RIV8548c377e9804b779dbac62aea351358" hidden="1">#REF!</definedName>
    <definedName name="_RIV854bc86a16004ac995f6ed4d45d2f2f9" hidden="1">#REF!</definedName>
    <definedName name="_RIV856a8739992549f4bfd029c06a3cee52" hidden="1">Notes_FairValue_NonRecurring!$C:$C</definedName>
    <definedName name="_RIV857089392356405092cac13058cf064e" hidden="1">#REF!</definedName>
    <definedName name="_RIV857c8bbed08c4d859de51437cd816b41" hidden="1">#REF!</definedName>
    <definedName name="_RIV858b256847274c27824a4d59c2c6a480" hidden="1">#REF!</definedName>
    <definedName name="_RIV858c9be449e842bda1d8d9282cac3b7b" hidden="1">Notes_Goodwill_CarryingAmount!$11:$11</definedName>
    <definedName name="_RIV85927e6dba9441b898bb688a6a91667b" hidden="1">#REF!</definedName>
    <definedName name="_RIV859bf755102944ca8c9bb33b075129e3" hidden="1">#REF!</definedName>
    <definedName name="_RIV85eb286ae2f54ae5a40b88f64bab25e6" hidden="1">Notes_EarningsPerShare_Reconcil!$7:$7</definedName>
    <definedName name="_RIV865d39adcab947b1a3f0db5dde18447b" hidden="1">Notes_EarningsPerShare_Reconcil!$12:$12</definedName>
    <definedName name="_RIV866235079617417a8d5131a5eb0257ef" hidden="1">#REF!</definedName>
    <definedName name="_RIV867331039a6546dc8bebbd0ef6dce1b7" hidden="1">Item_FinancialInformationIncome!$14:$14</definedName>
    <definedName name="_RIV86833f15a47e4ef2b26e1c3323bdb158" hidden="1">#REF!</definedName>
    <definedName name="_RIV86a474c7bc194fb3a37635fdc6594f64" hidden="1">Notes_SegmentInformation!$D:$D</definedName>
    <definedName name="_RIV86c0d36874af49d9ba29300aab53d868" hidden="1">Notes_AccountingPolicies_Statem!$A:$A</definedName>
    <definedName name="_RIV86dffaa0e2c94f9fb7a3777433aab4c4" hidden="1">Notes_AccPolicies_ASC606!$8:$8</definedName>
    <definedName name="_RIV86e7ff9c80b548e080559c43aa38f1d1" hidden="1">Notes_Leases_FuturePayments!$4:$4</definedName>
    <definedName name="_RIV86ecb50a9a6242a4a89c466c48d103f9" hidden="1">#REF!</definedName>
    <definedName name="_RIV8725c9c046864cd5ab88b711a4e22c74" hidden="1">Notes_BusinessComb_SAWAN!$16:$16</definedName>
    <definedName name="_RIV8732d30e4dfe4b7683764b12b0dc51c5" hidden="1">FS_Equity!#REF!</definedName>
    <definedName name="_RIV8738b42d918e4fe7b85a32f7ca5d42b9" hidden="1">#REF!</definedName>
    <definedName name="_RIV873d77f1fa75402bab1cbc88e6c36bfd" hidden="1">#REF!</definedName>
    <definedName name="_RIV873f809544e24d75971f5b93029bed53" hidden="1">Item_DirectorsSenior_Auditors!$5:$5</definedName>
    <definedName name="_RIV87625a5d0eeb4004a8ede69031c8606a" hidden="1">#REF!</definedName>
    <definedName name="_RIV8774a6b0c81a454fb13cc74dcff3ca83" hidden="1">Item_OperatingAndFinancial_Cash!$A:$A</definedName>
    <definedName name="_RIV8791283c313843e8a3d7145713a50a34" hidden="1">#REF!</definedName>
    <definedName name="_RIV87a1c9e983c5494bb45f2d249c41dfda" hidden="1">Notes_AccountingPolicies_St!$8:$8</definedName>
    <definedName name="_RIV87cc7c19c86c48b2883c23fba0eea84c" hidden="1">#REF!</definedName>
    <definedName name="_RIV88290a5eb3b54883b86eb8de8a80c831" hidden="1">#REF!</definedName>
    <definedName name="_RIV88419b9197a44c429f74e13d0106a1b3" hidden="1">#REF!</definedName>
    <definedName name="_RIV8846a690bc784ad1abc6bec0749358fe" localSheetId="18" hidden="1">Notes_BusinessComb_ZACC!$25:$25</definedName>
    <definedName name="_RIV8846a690bc784ad1abc6bec0749358fe" hidden="1">Notes_BusinessComb_SAWAN!$26:$26</definedName>
    <definedName name="_RIV884f7e36113c4fd1b8cc74001df80d2a" hidden="1">#REF!</definedName>
    <definedName name="_RIV8851e27e76f948968ade3ff95efc8452" hidden="1">FS_Equity!$K:$K</definedName>
    <definedName name="_RIV88aa9e8d93424a5a88bf36baae3c5948" hidden="1">FS_Equity!$AL:$AL</definedName>
    <definedName name="_RIV88b26b4320f74b82b862fa88350d7fe2" hidden="1">Notes_AccPolicies_TotalSalons!$7:$7</definedName>
    <definedName name="_RIV88b4f057c20a4041be02fd441b37d369" localSheetId="4" hidden="1">#REF!</definedName>
    <definedName name="_RIV88b4f057c20a4041be02fd441b37d369" hidden="1">#REF!</definedName>
    <definedName name="_RIV88d0c906f8064f40b6363cee84480c2b" hidden="1">Item_BoardDiversityMatrix!$14:$14</definedName>
    <definedName name="_RIV88e92893802145bda957adbb25880754" hidden="1">Notes_SegmentInformation!$16:$16</definedName>
    <definedName name="_RIV8925e908d4614b7c969e9f3a9398144e" hidden="1">#REF!</definedName>
    <definedName name="_RIV8932184c5f184796a9c7ac92c0b21304" hidden="1">Notes_Goodwill_CarryingAmount!$16:$16</definedName>
    <definedName name="_RIV893b07c4ca8e4e7ea6f34fb0ffa0319c" hidden="1">#REF!</definedName>
    <definedName name="_RIV8945fec91bc34eed801363ef1d50cce8" hidden="1">#REF!</definedName>
    <definedName name="_RIV899152572a354a6785a8437be59b10ae" hidden="1">Note_Compensation_Balance!$8:$8</definedName>
    <definedName name="_RIV89dfe66ce1814913840e872f87f2b0e8" hidden="1">#REF!</definedName>
    <definedName name="_RIV89eb0110264048d6bf211f9c93d7c899" hidden="1">#REF!</definedName>
    <definedName name="_RIV89efa6a2ad70486b9f7f62ac7e447644" hidden="1">Notes_AccountingPolicies_!$J:$J</definedName>
    <definedName name="_RIV89fbb8fa4a1e4087a5a2e03419b8881a" hidden="1">Item_DirectorsSenior_Auditors!$9:$9</definedName>
    <definedName name="_RIV8a15a7d63622489896ff8e193a97a0b4" hidden="1">#REF!</definedName>
    <definedName name="_RIV8a1b4dbd284f49d7a49e1c9072bb280b" hidden="1">#REF!</definedName>
    <definedName name="_RIV8a336697b4a44265b949e517c39975c8" hidden="1">#REF!</definedName>
    <definedName name="_RIV8a6114ec2eb446d0b55df3f7a14cac95" hidden="1">#REF!</definedName>
    <definedName name="_RIV8a6cbe5633944eb4910a88c25b3dcd6b" hidden="1">#REF!</definedName>
    <definedName name="_RIV8a92aa14abbb490e85c3ba7cbc6e1087" hidden="1">#REF!</definedName>
    <definedName name="_RIV8a95913e5b634e20b577e7702e1ad2fa" hidden="1">#REF!</definedName>
    <definedName name="_RIV8ad57321383c49c7a773854e40c41368" hidden="1">#REF!</definedName>
    <definedName name="_RIV8b17b597b6a846388d860c9b90dcc9b4" hidden="1">Notes_AssetRetirement_Reconcili!$G:$G</definedName>
    <definedName name="_RIV8b19ffe1b27440d0aabf5ff6a94d784e" hidden="1">Item_FinancialInformationIncome!$23:$23</definedName>
    <definedName name="_RIV8b5a50d664104a87979fcce4967ef63f" hidden="1">Item_FinancialInformationIncome!$10:$10</definedName>
    <definedName name="_RIV8b5e962ad0fc430597d5f9e3154d4a17" hidden="1">Notes_Investment_LongTermBorrow!$D:$D</definedName>
    <definedName name="_RIV8b862cb9f9af45e1bf4a3fe4acdd777f" localSheetId="4" hidden="1">#REF!</definedName>
    <definedName name="_RIV8b862cb9f9af45e1bf4a3fe4acdd777f" hidden="1">#REF!</definedName>
    <definedName name="_RIV8b8ecd6d10bc4bd799aa02a5c144fc4e" hidden="1">Notes_Leases_LeaseCosts!$A:$A</definedName>
    <definedName name="_RIV8ba6e3b807f94238b9cf54813b4e0b44" hidden="1">Note_Compensation_Granted!$11:$11</definedName>
    <definedName name="_RIV8bb6aa54b6324ba0904bfa73def4d06b" hidden="1">#REF!</definedName>
    <definedName name="_RIV8bb7ed25b02143c581816690cfe418ba" hidden="1">Notes_FairValue_NonRecurring!$H:$H</definedName>
    <definedName name="_RIV8bc6236523714310aa5677cc1b33f4b5" hidden="1">Note_Compensation_ContractLiabi!$6:$6</definedName>
    <definedName name="_RIV8bd0da7f7fff428cbde18953019f3763" hidden="1">#REF!</definedName>
    <definedName name="_RIV8bdc8f6f828f40ea937b9979a54ccfc8" hidden="1">#REF!</definedName>
    <definedName name="_RIV8becbe9fd6884a15aeda973538966974" hidden="1">Item_OperatingAndFinancial_Cash!$G:$G</definedName>
    <definedName name="_RIV8bf1b04341664afb8e19694331e297f0" hidden="1">#REF!</definedName>
    <definedName name="_RIV8c0ade09f5164180a86d25540f7fa835" hidden="1">Item_KeyPerformanceIndicators!$D:$D</definedName>
    <definedName name="_RIV8c18ad88e1fb47bcae442bd49adcaf3a" hidden="1">'Note_Recognition_Revenue(2022)'!$13:$13</definedName>
    <definedName name="_RIV8c1fd49c19114cc9a0a1cffda24a5313" hidden="1">#REF!</definedName>
    <definedName name="_RIV8c2ad0c416d545439d967b6440a20b27" hidden="1">Notes_EarningsPerShare_Reconcil!$G:$G</definedName>
    <definedName name="_RIV8c2f788863084048aa98689bc1a50376" hidden="1">#REF!</definedName>
    <definedName name="_RIV8c3f4edf2dc542528eb7a1a363152cc5" hidden="1">#REF!</definedName>
    <definedName name="_RIV8c555b075c0f4d4e9be5e33cd12bca06" hidden="1">#REF!</definedName>
    <definedName name="_RIV8c7f112baf3c44cda945b9e41de7d134" hidden="1">Notes_OtherCompIncome_Reclassif!$8:$8</definedName>
    <definedName name="_RIV8c99583583d74238b29cb5bd0644075f" localSheetId="4" hidden="1">#REF!</definedName>
    <definedName name="_RIV8c99583583d74238b29cb5bd0644075f" hidden="1">#REF!</definedName>
    <definedName name="_RIV8cc67dd4415a4d1ea87a53cb811622e0" hidden="1">Item_DirectorsSenior_Auditors!$4:$4</definedName>
    <definedName name="_RIV8ccea86ab421447990dafdc48761fe0d" hidden="1">#REF!</definedName>
    <definedName name="_RIV8cd60b79dbdb4f2ab26d7bacf885645b" hidden="1">Item_PrincipalAccountant_Milner!$D:$D</definedName>
    <definedName name="_RIV8cf939aef8b641eea799ce4f42a8f980" hidden="1">#REF!</definedName>
    <definedName name="_RIV8d0beda84d474e0a9c74d80623ee27a8" hidden="1">#REF!</definedName>
    <definedName name="_RIV8d316c2969f648baa7d2d98a49fb523a" hidden="1">Item_KeyPerformanceIndicators!$28:$28</definedName>
    <definedName name="_RIV8d64e25034404e5ea96b53e2f84a9b73" hidden="1">#REF!</definedName>
    <definedName name="_RIV8d692904cb2845a6ae256ab9b4d8ac43" hidden="1">Notes_SegmentInformation!$4:$4</definedName>
    <definedName name="_RIV8d6cb720a4c94c17bb87ee2d52941d85" hidden="1">#REF!</definedName>
    <definedName name="_RIV8d708c74606942e0b31bde315c7c3bf9" hidden="1">Notes_SegmentInformation!$13:$13</definedName>
    <definedName name="_RIV8d75999ffb3f443496d5a6c4b97bdb95" hidden="1">Notes_IncomeTaxes_Reconcoliatio!$11:$11</definedName>
    <definedName name="_RIV8d89cba95cbc4026b4bc85facaa74ed1" hidden="1">Item_KeyPerformanceIndicators!$I:$I</definedName>
    <definedName name="_RIV8dcedb6e52994fbcb256d2e437d0571a" hidden="1">#REF!</definedName>
    <definedName name="_RIV8ddb3669cb3149fab151e3f2a3c21b21" hidden="1">Notes_Leases_OtherInformation!$H:$H</definedName>
    <definedName name="_RIV8dee1ac61ec54c21bd78f126ac0e7047" hidden="1">#REF!</definedName>
    <definedName name="_RIV8df7511c2f9c4210ab5941b386fe21db" hidden="1">Notes_Goodwill_CarryingAmount!$18:$18</definedName>
    <definedName name="_RIV8e083103bd38421289581ef7dbb6a72d" hidden="1">#REF!</definedName>
    <definedName name="_RIV8e3482a37de9445d95b4ffec12f7b48d" hidden="1">Item_PrincipalAccountant_Milner!$A:$A</definedName>
    <definedName name="_RIV8e452a04ff274923b5414120e99359fb" hidden="1">Notes_AccPolicies_TotalSalons!$3:$3</definedName>
    <definedName name="_RIV8e51d784d9a54a62b4c1e6d9579e43cf" hidden="1">Notes_OtherCompIncome_TaxEffect!$11:$11</definedName>
    <definedName name="_RIV8e6838855b4f4025a98af7ec0ab76a8b" hidden="1">#REF!</definedName>
    <definedName name="_RIV8e7b0d0b3b8f4174bb1990c653edc20a" hidden="1">Notes_PropertyAndEquipment!$5:$5</definedName>
    <definedName name="_RIV8e7bdd77577a4dddb8fea8e898caa463" hidden="1">Notes_Leases_FuturePayments!$9:$9</definedName>
    <definedName name="_RIV8ea0338a9c054f159c7ae97f6833bdf7" hidden="1">#REF!</definedName>
    <definedName name="_RIV8ef37affa5c14b9da83bb9117958c6d3" hidden="1">Notes_AccPolicies_ASC606!$3:$3</definedName>
    <definedName name="_RIV8ef3e01011fd46b4b67b8f537031b36a" hidden="1">#REF!</definedName>
    <definedName name="_RIV8f118e0c04f445af8bc05e3861cc5d69" hidden="1">Notes_AccountingPolicies_St!$F:$F</definedName>
    <definedName name="_RIV8f27f3215d0d431ea0a94d4882052a68" hidden="1">#REF!</definedName>
    <definedName name="_RIV8f6becfd44764f26b381049f102d4ae5" hidden="1">Notes_AccountingPolicies_!$7:$7</definedName>
    <definedName name="_RIV8f6fc8547d0644549c573c105e03ef96" hidden="1">#REF!</definedName>
    <definedName name="_RIV8f967690dbad4af6b09568f415c543ae" hidden="1">Notes_IncomeTaxes_TaxEffects!$9:$9</definedName>
    <definedName name="_RIV8fa54eb83c4c47c481b1e41a1c83c45c" hidden="1">#REF!</definedName>
    <definedName name="_RIV8fa59566810d4d7bb821a1440e1439a2" hidden="1">'Note_Recognition_Revenue(2022)'!$7:$7</definedName>
    <definedName name="_RIV8fb7ab53f885413495d90773d4219025" hidden="1">#REF!</definedName>
    <definedName name="_RIV8fc528fbd30f4d518e8f52d94a653d9d" hidden="1">Item_5B_Cash_Obiligations!$8:$8</definedName>
    <definedName name="_RIV8fea36ca582446818b736ad954521ee3" hidden="1">FS_Equity!#REF!</definedName>
    <definedName name="_RIV900b817552f54643bba8877ad107174f" hidden="1">Notes_FairValue_NonRecurring!#REF!</definedName>
    <definedName name="_RIV904f6c3263144db39f412eb90f04f480" hidden="1">#REF!</definedName>
    <definedName name="_RIV9077dfd991c34c1ca850cfe3de98417a" localSheetId="4" hidden="1">#REF!</definedName>
    <definedName name="_RIV9077dfd991c34c1ca850cfe3de98417a" hidden="1">#REF!</definedName>
    <definedName name="_RIV909628171c3f422ca442ee0eb5a1566d" localSheetId="59" hidden="1">'Note_Recognition_Revenue(2022)'!$D:$D</definedName>
    <definedName name="_RIV909628171c3f422ca442ee0eb5a1566d" hidden="1">'Note_Recognition_Revenue(2023)'!$D:$D</definedName>
    <definedName name="_RIV90ae2e6d78114ff3b6ada98af0b56bfe" hidden="1">#REF!</definedName>
    <definedName name="_RIV90b1a1da16ad41979b055529e38d872c" hidden="1">#REF!</definedName>
    <definedName name="_RIV90bd11cd547c408b8d9f75b6bfe6a10b" hidden="1">'Notes_BusinessComb_Relax Salons'!$13:$13</definedName>
    <definedName name="_RIV90d8d255abc44a73968ff9b47a513300" localSheetId="59" hidden="1">'Note_Recognition_Revenue(2022)'!$32:$32</definedName>
    <definedName name="_RIV90d8d255abc44a73968ff9b47a513300" hidden="1">'Note_Recognition_Revenue(2023)'!$16:$16</definedName>
    <definedName name="_RIV90ff31b7e15843e2a89a958b12524f23" hidden="1">#REF!</definedName>
    <definedName name="_RIV910e13d1513d4e75b9980dd062960b44" hidden="1">Notes_AssetRetirement_Reconcili!$C:$C</definedName>
    <definedName name="_RIV9159ff5e465c495283a11fef08c73b57" hidden="1">#REF!</definedName>
    <definedName name="_RIV91675503d6614f49af9a35cc9915f0db" hidden="1">Notes_AccountingPolicies_Statem!$H:$H</definedName>
    <definedName name="_RIV91a8583a2a074870830579a818e19644" hidden="1">#REF!</definedName>
    <definedName name="_RIV91ec0db7b53743c4943b191817bf366c" hidden="1">FS_Equity!$X:$X</definedName>
    <definedName name="_RIV91fe26b3873e40bd87bcab67232c8b25" hidden="1">#REF!</definedName>
    <definedName name="_RIV9200afe6eafe4af5bc6bcf6fb5c22b92" hidden="1">#REF!</definedName>
    <definedName name="_RIV9219f4bb304b490da06c18c824e040db" hidden="1">Notes_Goodwill_CarryingAmount!$4:$4</definedName>
    <definedName name="_RIV922290ab4d284f63abd0d3d1f282f453" hidden="1">Notes_AccountingPolicies_!$12:$12</definedName>
    <definedName name="_RIV9243ca7e88ab4ce7bd74b5c9abfc328b" localSheetId="59" hidden="1">'Note_Recognition_Revenue(2022)'!$L:$L</definedName>
    <definedName name="_RIV9243ca7e88ab4ce7bd74b5c9abfc328b" hidden="1">'Note_Recognition_Revenue(2023)'!$L:$L</definedName>
    <definedName name="_RIV9244bc83b1cc496587bc436143ee341a" hidden="1">#REF!</definedName>
    <definedName name="_RIV9254fcdcd92f425d822fea0822a514fc" hidden="1">#REF!</definedName>
    <definedName name="_RIV925b17971dd04203bbb0034bc3fd0c40" hidden="1">#REF!</definedName>
    <definedName name="_RIV9294a78d08c94c3e8aebfc8334ab3fd0" hidden="1">#REF!</definedName>
    <definedName name="_RIV929cc2c7a52442a9b6639cf76f916fe3" localSheetId="18" hidden="1">Notes_BusinessComb_ZACC!$B:$B</definedName>
    <definedName name="_RIV929cc2c7a52442a9b6639cf76f916fe3" hidden="1">Notes_BusinessComb_SAWAN!$B:$B</definedName>
    <definedName name="_RIV92d9a5c611294702a1b2782d196820c8" hidden="1">Notes_AccountingPolicies_!$16:$16</definedName>
    <definedName name="_RIV92e245d9ff6542e6b86b9ba34b00c5f5" hidden="1">Notes_Goodwill_IntangibleAssets!$6:$6</definedName>
    <definedName name="_RIV930b2f1bb7014c30b0192b84eef6e719" hidden="1">#REF!</definedName>
    <definedName name="_RIV931a080eb3a743d0b4101546670618e1" hidden="1">Item_KeyPerformanceIndicators!$13:$13</definedName>
    <definedName name="_RIV931f6cd9b9994b74bdcce523a2885048" localSheetId="4" hidden="1">#REF!</definedName>
    <definedName name="_RIV931f6cd9b9994b74bdcce523a2885048" hidden="1">#REF!</definedName>
    <definedName name="_RIV937a87a517404ef79c4601dc5bec8d1f" hidden="1">#REF!</definedName>
    <definedName name="_RIV93a50d6b6a3f4881bed9bbe99eca4265" hidden="1">#REF!</definedName>
    <definedName name="_RIV93a9addaacbb44cbb7fdc06fe1ebe426" hidden="1">Notes_AccountingPolicies_!$5:$5</definedName>
    <definedName name="_RIV93abdc303e8c4873b2e10253f066b816" hidden="1">#REF!</definedName>
    <definedName name="_RIV93b082e537044f94bd136908e3021dc1" hidden="1">#REF!</definedName>
    <definedName name="_RIV93c63d3d152140b0a8197bac501b3b1a" hidden="1">#REF!</definedName>
    <definedName name="_RIV93c97e9be4f241499371a1f124382160" hidden="1">#REF!</definedName>
    <definedName name="_RIV93e560e264194608a6532bc7068d10a1" hidden="1">Notes_Leases_FuturePayments_Sub!$10:$10</definedName>
    <definedName name="_RIV93f0970d78ea48bb9222277223e17dd5" hidden="1">#REF!</definedName>
    <definedName name="_RIV93fcfaa144ac453dbf685eafec5e8a50" hidden="1">Note_Compensation_Balance!$L:$L</definedName>
    <definedName name="_RIV942863eb30914457970d60458de41593" hidden="1">Notes_PropertyAndEquipment!$3:$3</definedName>
    <definedName name="_RIV942cc43d62cc42a986b88dfbb9526456" localSheetId="4" hidden="1">Item_KeyPerformanceIndicators!$G:$G</definedName>
    <definedName name="_RIV942cc43d62cc42a986b88dfbb9526456" hidden="1">Item_OrganizationalStructure!$K:$K</definedName>
    <definedName name="_RIV943c4f7b153c4bafbb569811a5c8f3e6" hidden="1">#REF!</definedName>
    <definedName name="_RIV94afc6a8d6d84a4b8f347549b2d06111" hidden="1">Item_FinancialInformationIncome!$26:$26</definedName>
    <definedName name="_RIV94d47811efe84af7ae5c5efd90bb30a9" hidden="1">#REF!</definedName>
    <definedName name="_RIV951c4ee9f05343fdae12a652437ca9c6" hidden="1">#REF!</definedName>
    <definedName name="_RIV9543bca3e3fa43b8b2ff6b42034c4d04" hidden="1">Notes_Investment_MaturitiesOfBo!$10:$10</definedName>
    <definedName name="_RIV954ac935adc94086b56edee31cb39397" hidden="1">#REF!</definedName>
    <definedName name="_RIV9558688bd9064829996f085800b09691" hidden="1">Item_PrincipalAccountant_Milner!$9:$9</definedName>
    <definedName name="_RIV95690df4cc9042cda8f4c90c3e54846b" hidden="1">#REF!</definedName>
    <definedName name="_RIV95692995f67a4fac9ba615904e14bd6c" hidden="1">Notes_FairValue_NonRecurring!#REF!</definedName>
    <definedName name="_RIV9581fcefaf45444c951ad5aac4223454" hidden="1">Notes_OtherCompIncome_Reclassif!$F:$F</definedName>
    <definedName name="_RIV958afe2dd95e49cf9b01ede47885f574" hidden="1">#REF!</definedName>
    <definedName name="_RIV95a8da052c924bd38775af698c4b7801" hidden="1">'Note_Recognition_Revenue(2022)'!$28:$28</definedName>
    <definedName name="_RIV95cf196df8634b2abf0116583573e4c3" hidden="1">FS_IncomeStatement!$C:$C</definedName>
    <definedName name="_RIV95d53597ae8645ea86991d5965063234" hidden="1">#REF!</definedName>
    <definedName name="_RIV95d72f00d7234adfaa4fe31f8f07f445" hidden="1">Notes_Leases_FuturePayments!$3:$3</definedName>
    <definedName name="_RIV95e317faf0144ff3bcd22443796fdfc9" hidden="1">#REF!</definedName>
    <definedName name="_RIV95fbb0c4b5e34ebdbd8e6fff14e487ed" hidden="1">#REF!</definedName>
    <definedName name="_RIV9604293d4e884eb39e881f17d63feea2" hidden="1">#REF!</definedName>
    <definedName name="_RIV9607717dd21a4c6aadc0f2bd295c7f49" hidden="1">Notes_IncomeTaxes_Reconcoliatio!$13:$13</definedName>
    <definedName name="_RIV9640c62dbe5d417cb62438b73308ace8" hidden="1">#REF!</definedName>
    <definedName name="_RIV9666e1d9777942d7b35c7fd2ee8681fe" hidden="1">Item_KeyPerformanceIndicators!$27:$27</definedName>
    <definedName name="_RIV967ca5797e7846d9832f289d3e7a06a7" hidden="1">Notes_EarningsPerShare_Reconcil!$U:$U</definedName>
    <definedName name="_RIV968eb3d2ec684c6392b142a023b38cc8" hidden="1">#REF!</definedName>
    <definedName name="_RIV9693ceb1253b47e8a0426255cbaf6548" hidden="1">Item_Shareholders_BeneficialOwn!$12:$12</definedName>
    <definedName name="_RIV969f5e65b6294b3389b841d081801ded" hidden="1">Notes_FinancialInstru_Carrying!$G:$G</definedName>
    <definedName name="_RIV96a09acadd6249309515da5187491073" hidden="1">Notes_Leases_SubleaseRevenues!$8:$8</definedName>
    <definedName name="_RIV96b55f2dbe4347f5ae30cbe36ee3797b" hidden="1">FS_Equity!$19:$19</definedName>
    <definedName name="_RIV96c659bb908b4d3daa2c9ce5fbed1200" hidden="1">#REF!</definedName>
    <definedName name="_RIV96d0d51e92ab4020acb9da5afaff0b85" hidden="1">#REF!</definedName>
    <definedName name="_RIV96d80fe4e79f4c2db89fbe182b5495c3" hidden="1">Item_5_A_OperatingResults_Recon!$2:$2</definedName>
    <definedName name="_RIV96e33e6df2f3454294b73d842f70335b" hidden="1">#REF!</definedName>
    <definedName name="_RIV9708a31ae42e4f22968b6cc975e70e85" hidden="1">#REF!</definedName>
    <definedName name="_RIV97275a2be4244bdcb3830dd79d5bda9b" hidden="1">#REF!</definedName>
    <definedName name="_RIV9791612d83a04a85b568d7c5ba95bbf6" hidden="1">#REF!</definedName>
    <definedName name="_RIV97a4a335f9b8494ca89541ef77a8451d" hidden="1">#REF!</definedName>
    <definedName name="_RIV97adfcef5c04412db92369f4847a1f41" hidden="1">#REF!</definedName>
    <definedName name="_RIV97d1d2f9dc3041898db2b79628673aa9" hidden="1">#REF!</definedName>
    <definedName name="_RIV97dc12471a71480fa8bd31c0d15cf350" localSheetId="4" hidden="1">#REF!</definedName>
    <definedName name="_RIV97dc12471a71480fa8bd31c0d15cf350" hidden="1">#REF!</definedName>
    <definedName name="_RIV97e0429689cf4a8e96134f34c4e6edd7" hidden="1">#REF!</definedName>
    <definedName name="_RIV982a2275f39e4dbb94175fd9d50ccdcc" hidden="1">Notes_Goodwill_CarryingAmount!$13:$13</definedName>
    <definedName name="_RIV98319018541044cb81949aeeb7594ef5" hidden="1">'Note_Recognition_Revenue(2022)'!$26:$26</definedName>
    <definedName name="_RIV984bc38f45624963be7f986a90fec6db" hidden="1">#REF!</definedName>
    <definedName name="_RIV9877b619cc154759a277cb53c390c7cb" hidden="1">FS_ComprehensiveIncome!$4:$4</definedName>
    <definedName name="_RIV98981cb7295c442bb0f64c342571ac14" hidden="1">Item_DirectorsSenior_Category!$5:$5</definedName>
    <definedName name="_RIV98b9eeb71dd64f63b64d1f0c82639694" localSheetId="18" hidden="1">Notes_BusinessComb_ZACC!$14:$14</definedName>
    <definedName name="_RIV98b9eeb71dd64f63b64d1f0c82639694" hidden="1">Notes_BusinessComb_SAWAN!$15:$15</definedName>
    <definedName name="_RIV98bbb5b984454344ae5ccff86c0648c0" hidden="1">#REF!</definedName>
    <definedName name="_RIV98bf653abbd54ecea45d1258028e6842" hidden="1">Item_KeyPerformanceIndicators!$19:$19</definedName>
    <definedName name="_RIV98dbbf497a1046e598faca60f5da71f4" hidden="1">#REF!</definedName>
    <definedName name="_RIV98fe495e7b40407e9d72127335d89a47" hidden="1">#REF!</definedName>
    <definedName name="_RIV997b3f50aec0438eb52940ab1544cc7d" hidden="1">#REF!</definedName>
    <definedName name="_RIV999d4ee3cd72446cb264025e183178d3" hidden="1">FS_IncomeStatement!$11:$11</definedName>
    <definedName name="_RIV999dcee0c3f44afd87f1c472abb09ce7" hidden="1">#REF!</definedName>
    <definedName name="_RIV99cc99fc2f4a4348ae8e4d397090e369" hidden="1">Item_DirectorsSenior_Summarizes!$F:$F</definedName>
    <definedName name="_RIV9a1d985577c446e28d285f305d09854b" hidden="1">#REF!</definedName>
    <definedName name="_RIV9a2d8fe8d47f41c3b5c6f4b9d23ef99a" hidden="1">Item_DirectorsSenior_KoujiEguch!$9:$9</definedName>
    <definedName name="_RIV9a40bca585624572a5bbe73f223bf00c" hidden="1">Note_Compensation_Obligations!$6:$6</definedName>
    <definedName name="_RIV9a4159a3a3eb4f55b9a0283f443f6317" hidden="1">#REF!</definedName>
    <definedName name="_RIV9a47612f7e174b1bb9bbd8653c6fd290" hidden="1">Notes_Leases_OtherInformation!$8:$8</definedName>
    <definedName name="_RIV9aa163219cfe407b8c069d09371b5b82" hidden="1">#REF!</definedName>
    <definedName name="_RIV9aa5fb17082e419ba4787f9351ee97c2" hidden="1">FS_Equity!$Q:$Q</definedName>
    <definedName name="_RIV9ab7de838e8e4ef78b8a843e9d45f384" hidden="1">Item_DirectorsSenior_Category!$9:$9</definedName>
    <definedName name="_RIV9ac780b196a0498a83b685ff8fee994c" hidden="1">FS_IncomeStatement!$25:$25</definedName>
    <definedName name="_RIV9ae4dcd642f94e80baa2a1c7cc2c3189" hidden="1">Notes_SegmentInformation!$I:$I</definedName>
    <definedName name="_RIV9aed522a55eb469c82d937fef51dd569" hidden="1">#REF!</definedName>
    <definedName name="_RIV9b15b6daf9b2490a8a7b3eafd6bc1962" hidden="1">Item_DirectorsSenior_Summarizes!$G:$G</definedName>
    <definedName name="_RIV9b31dbc2a5b14650a50a0c7fc41cfeca" hidden="1">#REF!</definedName>
    <definedName name="_RIV9b9c48e75a154209a5fca4322bbdaae9" hidden="1">#REF!</definedName>
    <definedName name="_RIV9b9eee340c8f4531aab72b1bbc11c9c0" hidden="1">Notes_AccountingPolicies_Statem!$3:$3</definedName>
    <definedName name="_RIV9bcc20ab372f4b2293017e69f074d8f2" hidden="1">#REF!</definedName>
    <definedName name="_RIV9bdb1f38c1d04e4d814eee8c906b8a61" hidden="1">Notes_AccountingPolicies_Balanc!$D:$D</definedName>
    <definedName name="_RIV9be837d7015b4e97b7d3d529b0d640c0" hidden="1">#REF!</definedName>
    <definedName name="_RIV9bf7367296b546cd9d5191c060872773" hidden="1">Notes_IncomeTaxes_TaxEffects!$D:$D</definedName>
    <definedName name="_RIV9c0d2ee0b80c457390bf69e4362107ae" hidden="1">Notes_FairValue_NonRecurring!$J:$J</definedName>
    <definedName name="_RIV9c32e09c69b541dfae9de6e035ab2e83" hidden="1">#REF!</definedName>
    <definedName name="_RIV9c38f540332d4a9094fe862ab32cf065" hidden="1">#REF!</definedName>
    <definedName name="_RIV9c4acfa2ee95419ba82cf7d7e0f3c6bd" hidden="1">Notes_Investment_LongTermBorrow!$F:$F</definedName>
    <definedName name="_RIV9c66ce9ed1094051b5481238d2b0af26" hidden="1">Notes_Investment_NonMarketableS!$N:$N</definedName>
    <definedName name="_RIV9c6c1f84effc45b7a6548f31853b66d2" hidden="1">#REF!</definedName>
    <definedName name="_RIV9c88756cf86046abb0df48e713b88cdd" hidden="1">#REF!</definedName>
    <definedName name="_RIV9c9b5ecf382f4adea9a5e7a1371b098f" hidden="1">#REF!</definedName>
    <definedName name="_RIV9c9dc878a1524f0281a43e9a00b3138c" hidden="1">#REF!</definedName>
    <definedName name="_RIV9cc76dcdb2cf4612a0b0a4c795cedbb7" hidden="1">Notes_IncomeTaxes_TaxEffects!$15:$15</definedName>
    <definedName name="_RIV9ccc969c252148ba9288de3d528a0684" hidden="1">Notes_IncomeTaxes_Reconcoliatio!$5:$5</definedName>
    <definedName name="_RIV9cd4cf63d40b44a2ad7182640367a1fe" hidden="1">#REF!</definedName>
    <definedName name="_RIV9d10776ecb9c490ea85088546d0aada3" hidden="1">#REF!</definedName>
    <definedName name="_RIV9d3b5de7cdc64d009f2914152be99dd9" localSheetId="59" hidden="1">'Note_Recognition_Revenue(2022)'!$J:$J</definedName>
    <definedName name="_RIV9d3b5de7cdc64d009f2914152be99dd9" hidden="1">'Note_Recognition_Revenue(2023)'!$J:$J</definedName>
    <definedName name="_RIV9d517d0145df479b80f3096b43074583" hidden="1">Notes_IncomeTaxes_TaxEffects!$10:$10</definedName>
    <definedName name="_RIV9d6ef06eba124978aa04658f2be2a892" hidden="1">Item_Shareholders_BeneficialOwn!$E:$E</definedName>
    <definedName name="_RIV9d934d9d498f43a198b0af820f7cd473" hidden="1">#REF!</definedName>
    <definedName name="_RIV9da6d5d58c3e462ca54bb3d3ac1fd33b" localSheetId="18" hidden="1">Notes_BusinessComb_ZACC!$E:$E</definedName>
    <definedName name="_RIV9da6d5d58c3e462ca54bb3d3ac1fd33b" hidden="1">Notes_BusinessComb_SAWAN!$E:$E</definedName>
    <definedName name="_RIV9de2feefd28245a69bab043a2ec294b5" hidden="1">#REF!</definedName>
    <definedName name="_RIV9df1925659d2411b8c7651bb7db41248" hidden="1">#REF!</definedName>
    <definedName name="_RIV9e01969df4ec4b949f6cdc71c7a454cf" hidden="1">#REF!</definedName>
    <definedName name="_RIV9e39b196bf204a95af6629812b40667b" hidden="1">Notes_AssetRetirement_Reconcili!$5:$5</definedName>
    <definedName name="_RIV9e6859a246c14682a41fa5c8adc21ca1" hidden="1">Notes_Leases_LeaseCosts!$7:$7</definedName>
    <definedName name="_RIV9e7976d9cdde4888ac5191d630de9b75" hidden="1">#REF!</definedName>
    <definedName name="_RIV9e86015668c044cab6dbe4e3a8bbaa7a" hidden="1">#REF!</definedName>
    <definedName name="_RIV9e90440457644aa084b347dd2f862c42" localSheetId="18" hidden="1">Notes_BusinessComb_ZACC!$10:$10</definedName>
    <definedName name="_RIV9e90440457644aa084b347dd2f862c42" hidden="1">Notes_BusinessComb_SAWAN!$10:$10</definedName>
    <definedName name="_RIV9e93be636c1446118d58e37464bf69a2" hidden="1">#REF!</definedName>
    <definedName name="_RIV9ec0a63c63fb4fdca4c3896234a73ae9" hidden="1">Notes_FairValue_NonRecurring!$8:$8</definedName>
    <definedName name="_RIV9eceafdc2dd848d88554d4245a2b8307" hidden="1">Notes_EarningsPerShare_Reconcil!$5:$5</definedName>
    <definedName name="_RIV9ed1a45280e24eb285c9ba4a61ace2dc" hidden="1">#REF!</definedName>
    <definedName name="_RIV9edbb0f0c6d04935a830b59593c7c376" hidden="1">#REF!</definedName>
    <definedName name="_RIV9edc54f82a8c4be0b4e91dfe9dcd2fac" hidden="1">#REF!</definedName>
    <definedName name="_RIV9f0eee178cae4dce83a65fc44d68fb28" hidden="1">Notes_OtherCompIncome_TaxEffect!$7:$7</definedName>
    <definedName name="_RIV9f1702f167ce43229ae0a5b9db63495d" hidden="1">Notes_Goodwill_IntangibleAssets!$E:$E</definedName>
    <definedName name="_RIV9f2c81ab8146458a83c78bf7d9cc7fb8" hidden="1">#REF!</definedName>
    <definedName name="_RIV9f4c007add074887bc44d10451f40c6f" hidden="1">Item_DirectorsSenior_Auditors!$B:$B</definedName>
    <definedName name="_RIV9f68a77ed6814e55afea1dea8959db76" hidden="1">Notes_FairValue_NonRecurring!$26:$26</definedName>
    <definedName name="_RIV9f795e5119544aa7b46487470d26629c" hidden="1">Item_KeyPerformanceIndicators!$M:$M</definedName>
    <definedName name="_RIV9fa8ae2f806140258a2ebf3420fdcbd7" hidden="1">Notes_OtherCompIncome_TaxEffect!$J:$J</definedName>
    <definedName name="_RIV9faeaec2a51349f0893a0fc448738559" hidden="1">#REF!</definedName>
    <definedName name="_RIV9fc4c9939ee644c3a071d95b69bc4c3d" hidden="1">Notes_EarningsPerShare_Reconcil!$F:$F</definedName>
    <definedName name="_RIV9fd831e95eea4c5f9b7eacdbdc991524" hidden="1">Notes_Goodwill_CarryingAmount!$10:$10</definedName>
    <definedName name="_RIV9fe2c7b3725844fe91981c44b28cc970" hidden="1">Notes_AccPolicies_TotalSalons!$D:$D</definedName>
    <definedName name="_RIV9fecfa4736d84f17b2b4dbced87706a5" hidden="1">Notes_AccountingPolicies_St!$C:$C</definedName>
    <definedName name="_RIVa0123c7839164ff4b8cb4805dff862f6" hidden="1">Item_FinancialInformationIncome!$K:$K</definedName>
    <definedName name="_RIVa057bbae7b34445e9a67c336be10f6bd" hidden="1">#REF!</definedName>
    <definedName name="_RIVa079dedef7da4602a4e5710e6827b532" hidden="1">#REF!</definedName>
    <definedName name="_RIVa097c931aac34eecad36a8c44e3bf26d" hidden="1">#REF!</definedName>
    <definedName name="_RIVa09a5bdf51fc474fbd769828b8e437e2" hidden="1">Notes_StockBased_StockOptionAct!$31:$31</definedName>
    <definedName name="_RIVa0ab128ea31c4845835a55ebf217049c" hidden="1">#REF!</definedName>
    <definedName name="_RIVa0dd6ad0115740019dd94ebf93e91fad" hidden="1">FS_Equity!$A:$A</definedName>
    <definedName name="_RIVa0e2078a7c594e50b86aee896082af42" hidden="1">Notes_Investment_MaturitiesOfBo!$A:$A</definedName>
    <definedName name="_RIVa0f5738f45ee4d70a8fbb2388c0e555a" hidden="1">Note_Compensation_StockOption!$G:$G</definedName>
    <definedName name="_RIVa10075e8069f4c43930f807ca7766269" hidden="1">#REF!</definedName>
    <definedName name="_RIVa11329adcd2d40dc82404576b3acf86c" hidden="1">#REF!</definedName>
    <definedName name="_RIVa1155b1759d64c229dbda143dc4e5c56" hidden="1">FS_Equity!#REF!</definedName>
    <definedName name="_RIVa12066e4bce348c8a2a7072233da48fc" hidden="1">Notes_Goodwill_AmortizationOfIn!$A:$A</definedName>
    <definedName name="_RIVa121a3867c33429190ee54996b3d28d4" hidden="1">#REF!</definedName>
    <definedName name="_RIVa122026c399b4546bb2efb3ed2772d9c" hidden="1">FS_Equity!$V:$V</definedName>
    <definedName name="_RIVa159a84bbaa84c4681ea35296c3bdb23" hidden="1">Note_Compensation_Granted!$D:$D</definedName>
    <definedName name="_RIVa160ff6e3fb14bce8f1881e54613f32c" hidden="1">#REF!</definedName>
    <definedName name="_RIVa18d16d8783a4d0fa0baf4cd515b7b84" hidden="1">Notes_SegmentInformation!$19:$19</definedName>
    <definedName name="_RIVa1af01d11538422f88f418099cecf033" hidden="1">#REF!</definedName>
    <definedName name="_RIVa1b6f80b7d524404879c8340a5251976" hidden="1">#REF!</definedName>
    <definedName name="_RIVa1c7cbbc690f4ee7b6d8d53e7dfd6e4f" hidden="1">FS_Equity!$AE:$AE</definedName>
    <definedName name="_RIVa1cc59de5b034c34942c9022169ba332" hidden="1">#REF!</definedName>
    <definedName name="_RIVa1cdbf6d40d64ca3a4bf925fdafc54e5" hidden="1">Notes_IncomeTaxes_Summary!$10:$10</definedName>
    <definedName name="_RIVa1e16a9471274a89a0216cd2f6ac52c9" hidden="1">#REF!</definedName>
    <definedName name="_RIVa1fa37c8173349f3a6ebf8933935dc0e" hidden="1">#REF!</definedName>
    <definedName name="_RIVa253137cbc3142d2abfd73fcc2017e5e" localSheetId="4" hidden="1">#REF!</definedName>
    <definedName name="_RIVa253137cbc3142d2abfd73fcc2017e5e" hidden="1">#REF!</definedName>
    <definedName name="_RIVa265e5abd6e34cd4b445401eaad6541c" hidden="1">Notes_IncomeTaxes_TaxEffects!$29:$29</definedName>
    <definedName name="_RIVa27978da810d46a6a06b70208056e1d0" hidden="1">#REF!</definedName>
    <definedName name="_RIVa27f6c144028410093417d460e2403b4" hidden="1">'Note_Recognition_Revenue(2022)'!$27:$27</definedName>
    <definedName name="_RIVa281dbe65796461595efbdad87b0538a" hidden="1">Notes_AccountingPolicies_Statem!$10:$10</definedName>
    <definedName name="_RIVa289fb5646004e1e8d745e74add7c0c2" hidden="1">#REF!</definedName>
    <definedName name="_RIVa298ac20d3de4df49f27c18319ecdaf4" hidden="1">#REF!</definedName>
    <definedName name="_RIVa2ccc27fcaf24831a25417aedded6769" hidden="1">#REF!</definedName>
    <definedName name="_RIVa2d50306b5cd49ba9e410aa9bfdb95b1" localSheetId="4" hidden="1">#REF!</definedName>
    <definedName name="_RIVa2d50306b5cd49ba9e410aa9bfdb95b1" hidden="1">Item_OrganizationalStructure!$D:$D</definedName>
    <definedName name="_RIVa2d97773cd0d46678ab19121683abf76" hidden="1">#REF!</definedName>
    <definedName name="_RIVa2f09cc3c08046e2bb6059ea0d4166db" hidden="1">#REF!</definedName>
    <definedName name="_RIVa2f5ec58fa0a44e1adc4fce04b6131cf" hidden="1">Notes_Leases_FuturePayments!$D:$D</definedName>
    <definedName name="_RIVa33e2660f0bd445bb16fb87de0e6e47a" hidden="1">Note_Compensation_Balance!$I:$I</definedName>
    <definedName name="_RIVa35368ef4fff4be792d02d2b7fec48d4" hidden="1">#REF!</definedName>
    <definedName name="_RIVa35516cdaa384bb5b9fc8cf2e2d3e868" hidden="1">#REF!</definedName>
    <definedName name="_RIVa382597bdcd34e70b00ddf31bb47ed5b" hidden="1">Notes_AccountingPolicies_Balanc!$10:$10</definedName>
    <definedName name="_RIVa39f550f9778489d8291edb5b551f0a2" hidden="1">#REF!</definedName>
    <definedName name="_RIVa3b1581d1d354411b8454fd12de2b283" hidden="1">Notes_AccountingPolicies_!$F:$F</definedName>
    <definedName name="_RIVa3d201b5a69445098aff4779ba7c2bac" hidden="1">Notes_FinancialInstru_Carrying!$R:$R</definedName>
    <definedName name="_RIVa3db8becea4e4060806a5d5e5ae983d9" hidden="1">#REF!</definedName>
    <definedName name="_RIVa3f3254f1e3a4873a4b4622e00655de9" hidden="1">Notes_AccountingPolicies_Balanc!$B:$B</definedName>
    <definedName name="_RIVa426b7383d6f411299d61377fbd335b5" hidden="1">Item_FinancialInformationIncome!#REF!</definedName>
    <definedName name="_RIVa460c9657df44d7ea4eb50105ce60cef" hidden="1">Notes_OtherCompIncome_Reclassif!$10:$10</definedName>
    <definedName name="_RIVa48e609aaf45451db9555535983c7538" hidden="1">Notes_Goodwill_AmortizationOfIn!$C:$C</definedName>
    <definedName name="_RIVa49f63c60203414196649ce08befabea" hidden="1">#REF!</definedName>
    <definedName name="_RIVa4a2ed3d252448fd80ddc4d3ffb73c81" hidden="1">#REF!</definedName>
    <definedName name="_RIVa4a4db32e50843a79843b9d0e839722d" hidden="1">#REF!</definedName>
    <definedName name="_RIVa4ab87b9c97e40faa4acdc8ed1765fe0" hidden="1">Notes_Investment_LongTermBorrow!$E:$E</definedName>
    <definedName name="_RIVa4d893538b754f8cb51dc51780b1407b" hidden="1">Note_Compensation_Balance!$J:$J</definedName>
    <definedName name="_RIVa4e8dcd92fde4b439349bb6631abc9e5" hidden="1">Item_OperatingAndFinancial_Cash!$B:$B</definedName>
    <definedName name="_RIVa518d52150de453dbbf3239c3e202d54" hidden="1">Notes_AccPolicies_TotalSalons!$C:$C</definedName>
    <definedName name="_RIVa5199fda123c451490043943490355b2" hidden="1">#REF!</definedName>
    <definedName name="_RIVa53d6053fa19423a94fe6815d22684ec" hidden="1">#REF!</definedName>
    <definedName name="_RIVa55c4b9d10b442e885ffa224b5dadfe7" hidden="1">#REF!</definedName>
    <definedName name="_RIVa5786d9f250045d89a4b70bbffde2883" hidden="1">Item_KeyPerformanceIndicators!$H:$H</definedName>
    <definedName name="_RIVa57c606a902e43bfab2c46adaebb81e8" hidden="1">#REF!</definedName>
    <definedName name="_RIVa598210f051f4b62980a9b635b651c64" hidden="1">Notes_SegmentInformation!$12:$12</definedName>
    <definedName name="_RIVa5c760454a25464fa2505344b5c22673" hidden="1">#REF!</definedName>
    <definedName name="_RIVa5f8845d895246dabab31d1ab2c7d497" hidden="1">Item_FinancialInformationIncome!$28:$28</definedName>
    <definedName name="_RIVa5fd02c9511e4eecbdf785a7d9557804" hidden="1">#REF!</definedName>
    <definedName name="_RIVa60552bb602f4a4cb3f588715467ea22" hidden="1">Item_DirectorsSenior_Category!$10:$10</definedName>
    <definedName name="_RIVa6147c3445a542d884c393f43c9a4bb0" hidden="1">Item_PrincipalAccountant_Milner!$6:$6</definedName>
    <definedName name="_RIVa63ac9d864ec4da3ba5c456cc322d117" hidden="1">Item_5B_Cash_Obiligations!$F:$F</definedName>
    <definedName name="_RIVa64b942873394e469c5d9f7688996e77" hidden="1">#REF!</definedName>
    <definedName name="_RIVa661a3e4966d49498449103253040624" hidden="1">Item_FinancialInformationIncome!$21:$21</definedName>
    <definedName name="_RIVa67b0ac037e7401a87cb0fa34b2cc2c3" hidden="1">#REF!</definedName>
    <definedName name="_RIVa6c80959af2740fb9fb86c60805ef778" hidden="1">Item_KeyPerformanceIndicators!$9:$9</definedName>
    <definedName name="_RIVa6d53f0ba6dc4963bc96d58c47a46a33" hidden="1">#REF!</definedName>
    <definedName name="_RIVa708f7a169f54ec88586b88fd3d8553f" hidden="1">Notes_OtherCompIncome_ChangesIn!$B:$B</definedName>
    <definedName name="_RIVa73871df9a71458385294aeaa629ef8e" hidden="1">Notes_BusinessComb_ZACC!$14:$14</definedName>
    <definedName name="_RIVa73aa830359446bb8aa79ee2d3f430b1" hidden="1">Notes_OtherCompIncome_TaxEffect!$F:$F</definedName>
    <definedName name="_RIVa73f04ab4b7f498fb4d56b03a37daa61" hidden="1">#REF!</definedName>
    <definedName name="_RIVa745404ef3f64870b018ecbc1c18499e" hidden="1">#REF!</definedName>
    <definedName name="_RIVa76977c90c5849ec8923c7853356caf6" hidden="1">#REF!</definedName>
    <definedName name="_RIVa78b94fc2ad044869740db0ea4c41193" localSheetId="59" hidden="1">'Note_Recognition_Revenue(2022)'!$3:$3</definedName>
    <definedName name="_RIVa78b94fc2ad044869740db0ea4c41193" hidden="1">'Note_Recognition_Revenue(2023)'!$3:$3</definedName>
    <definedName name="_RIVa79319df4747440fb3ca0ba71f197491" hidden="1">#REF!</definedName>
    <definedName name="_RIVa7aa7260be164a24b2d3fd9847b5df29" hidden="1">#REF!</definedName>
    <definedName name="_RIVa7ab01cca7344223abbf80d5ddbd29c5" localSheetId="4" hidden="1">Item_KeyPerformanceIndicators!$H:$H</definedName>
    <definedName name="_RIVa7ab01cca7344223abbf80d5ddbd29c5" hidden="1">Item_OrganizationalStructure!$N:$N</definedName>
    <definedName name="_RIVa7df31e409c3494bb67f7d0893439925" hidden="1">Notes_Investment_LongTermBorrow!$4:$4</definedName>
    <definedName name="_RIVa7fa174f42664fab87b632aa4b21d132" hidden="1">#REF!</definedName>
    <definedName name="_RIVa8336d02d7004376a2bd348a4fbbaa41" hidden="1">#REF!</definedName>
    <definedName name="_RIVa838d0f125e947978c64d4b14ac7a29e" hidden="1">Notes_StockBased_StockOptionAct!$19:$19</definedName>
    <definedName name="_RIVa84504ea3dfa41dd887fd197768a491c" hidden="1">#REF!</definedName>
    <definedName name="_RIVa877e2ef66784933bb297c4f12ce53be" hidden="1">#REF!</definedName>
    <definedName name="_RIVa87aa9ee325245b38a6dd6ad862c5295" hidden="1">Notes_Goodwill_IntangibleAssets!$7:$7</definedName>
    <definedName name="_RIVa89e1012a23d45938c396d50ba3ad4f1" hidden="1">Notes_OtherCompIncome_Reclassif!$A:$A</definedName>
    <definedName name="_RIVa8e2087242ba4050b14dcba8a52f25c2" hidden="1">#REF!</definedName>
    <definedName name="_RIVa8f974629cf54ec8b9335fc22ce9fe18" hidden="1">#REF!</definedName>
    <definedName name="_RIVa94e4b29a9444d80a117253020d7b8f0" localSheetId="41" hidden="1">Notes_RevenueRec!$8:$8</definedName>
    <definedName name="_RIVa94e4b29a9444d80a117253020d7b8f0" localSheetId="42" hidden="1">#REF!</definedName>
    <definedName name="_RIVa94e4b29a9444d80a117253020d7b8f0" localSheetId="43" hidden="1">#REF!</definedName>
    <definedName name="_RIVa94e4b29a9444d80a117253020d7b8f0" localSheetId="44" hidden="1">#REF!</definedName>
    <definedName name="_RIVa94e4b29a9444d80a117253020d7b8f0" hidden="1">Notes_IncomeTaxes_Carryforwards!$7:$7</definedName>
    <definedName name="_RIVa94e4d9e6cff4d2ab11dc194e6d0479e" hidden="1">#REF!</definedName>
    <definedName name="_RIVa95edfe875ec4a368cfd46e2e20f34aa" hidden="1">#REF!</definedName>
    <definedName name="_RIVa96344f0b93c4e0f82ccad41b7af6086" hidden="1">Notes_AccPolicies_ASC606!$C:$C</definedName>
    <definedName name="_RIVa998d067df7d4b94956248333269a97a" hidden="1">#REF!</definedName>
    <definedName name="_RIVa9a23d69e9c84d488ea7cfbab337e3e0" hidden="1">#REF!</definedName>
    <definedName name="_RIVa9ad84236d934488872c0c455581a6ec" hidden="1">Notes_Goodwill_IntangibleAssets!$15:$15</definedName>
    <definedName name="_RIVaa1ca8a9a8c44294b067f77525761fee" hidden="1">#REF!</definedName>
    <definedName name="_RIVaa5c7392fa33444eb06ad1a050aa8f9b" hidden="1">'Notes_BusinessComb_Relax Salons'!$H:$H</definedName>
    <definedName name="_RIVaa73170c6e2b4653b0550d9dd75caaaa" hidden="1">Notes_Investment_LongTermBorrow!$C:$C</definedName>
    <definedName name="_RIVaa86958dcd80427481dd14a7a77bcb27" hidden="1">Notes_IncomeTaxes_Reconcoliatio!$B:$B</definedName>
    <definedName name="_RIVaaa7a6edff504570a4878178f26e4502" hidden="1">#REF!</definedName>
    <definedName name="_RIVaab76694c07048ab927b444373ba1a0f" hidden="1">#REF!</definedName>
    <definedName name="_RIVaad774164a1c43dfa2ff7b084044bb89" hidden="1">Item_KeyPerformanceIndicators!$26:$26</definedName>
    <definedName name="_RIVaae9bad63a034d03bd07597fe9b15c2a" hidden="1">#REF!</definedName>
    <definedName name="_RIVaaf6eb11b7fc44859703d411aa44c3ad" hidden="1">FS_IncomeStatement!$18:$18</definedName>
    <definedName name="_RIVab16d8b077ed4a9ab347e30473daafd5" hidden="1">Notes_StockBased_StockOptionAct!$B:$B</definedName>
    <definedName name="_RIVab4bb47e79ae49f5bc39cd17f64abcc0" hidden="1">Item_DirectorsSenior_Category!$E:$E</definedName>
    <definedName name="_RIVab6157ea098e493b83623b7a55fd8355" hidden="1">Notes_FinancialInstru_Carrying!$Q:$Q</definedName>
    <definedName name="_RIVab8e5c0d81c24764a28624fa332eafc1" hidden="1">'Notes_BusinessComb_Relax Salons'!$J:$J</definedName>
    <definedName name="_RIVabd423ed7e4448e0bb122f7f9f17cdcc" hidden="1">#REF!</definedName>
    <definedName name="_RIVabf1dac261b4424a9ae08533b052d59d" hidden="1">Item_OperatingAndFinancial_Cash!$10:$10</definedName>
    <definedName name="_RIVabf6a4467d694876beb7e6f711f8aaf0" hidden="1">#REF!</definedName>
    <definedName name="_RIVac0d3b9714454fff8de323cad91d0f12" hidden="1">#REF!</definedName>
    <definedName name="_RIVac32b35f26a24d9e99e39b502f842423" localSheetId="4" hidden="1">#REF!</definedName>
    <definedName name="_RIVac32b35f26a24d9e99e39b502f842423" hidden="1">Item_OrganizationalStructure!$G:$G</definedName>
    <definedName name="_RIVac47be4dec16451c9e37d749067c1b03" hidden="1">FS_IncomeStatement!$31:$31</definedName>
    <definedName name="_RIVac5303391dc545eeaa1e183c74ef0613" hidden="1">#REF!</definedName>
    <definedName name="_RIVac98acf846c044fd89c171474b5e87bd" hidden="1">#REF!</definedName>
    <definedName name="_RIVaca3b21ecc084669a38a98499d4f9b46" hidden="1">Item_DirectorsSenior_Category!$A:$A</definedName>
    <definedName name="_RIVaca99a16e4c344d2b74bed1ae814e888" hidden="1">Notes_BusinessComb_ZACC!$20:$20</definedName>
    <definedName name="_RIVace64ac223d74f6f825618ff4e7d8a6d" hidden="1">#REF!</definedName>
    <definedName name="_RIVacfca580653b48e79d083d3096ef6629" hidden="1">#REF!</definedName>
    <definedName name="_RIVad24eb056697400c8dbbedb6b06fc8b0" hidden="1">#REF!</definedName>
    <definedName name="_RIVad3a8a0e659b4f9dae8f238cb03db48a" hidden="1">Item_5_A_OperatingResults_Recon!$7:$7</definedName>
    <definedName name="_RIVad4fe7a59ca74efba61786319c44893e" hidden="1">#REF!</definedName>
    <definedName name="_RIVad51f0e87115456dbd4a3e1d6cccb147" hidden="1">#REF!</definedName>
    <definedName name="_RIVad59f8a9c553400dba8f6a8501838a71" hidden="1">#REF!</definedName>
    <definedName name="_RIVad626279e36a40ecbb2df65b6e89eb05" hidden="1">Notes_StockBased_StockOptionAct!$24:$24</definedName>
    <definedName name="_RIVad8c6beb7e934418942f11465f927398" hidden="1">FS_IncomeStatement!$21:$21</definedName>
    <definedName name="_RIVad905465e9ff4b88bff46f2a0d491239" hidden="1">#REF!</definedName>
    <definedName name="_RIVad9b198af85d422c8ab5282703e6ffa7" hidden="1">'Note_Recognition_Revenue(2022)'!$F:$F</definedName>
    <definedName name="_RIVadd795dbc3ae434b86f38051f7a13f1b" hidden="1">#REF!</definedName>
    <definedName name="_RIVadfacb0155184322825246cc1ece4257" hidden="1">#REF!</definedName>
    <definedName name="_RIVae0f1375bbda4cdbbede5d76e143de05" hidden="1">Item_5_A_OperatingResults_Recon!$E:$E</definedName>
    <definedName name="_RIVae105d8454794c74af04fc9195997020" hidden="1">Notes_AccountingPolicies_!$G:$G</definedName>
    <definedName name="_RIVae3cac6f2a30461eb44e1a4de1b38276" hidden="1">#REF!</definedName>
    <definedName name="_RIVae426520a9fb49e68ca22c9cbcaebc11" hidden="1">'Note_Recognition_Revenue(2022)'!$19:$19</definedName>
    <definedName name="_RIVae6039e845e946a89cbe1f255e3834c0" hidden="1">#REF!</definedName>
    <definedName name="_RIVae654197b7684663bbb97ff173b9d0df" localSheetId="59" hidden="1">'Note_Recognition_Revenue(2022)'!$C:$C</definedName>
    <definedName name="_RIVae654197b7684663bbb97ff173b9d0df" hidden="1">'Note_Recognition_Revenue(2023)'!$C:$C</definedName>
    <definedName name="_RIVaec13be9368d44c3aa58748026f24818" hidden="1">Notes_IncomeTaxes_Summary!$3:$3</definedName>
    <definedName name="_RIVaeda286c47f6480da7c32e8e64eee05f" hidden="1">FS_Equity!#REF!</definedName>
    <definedName name="_RIVaef5113ac00d4b0182a157e497f65d75" hidden="1">#REF!</definedName>
    <definedName name="_RIVaf05d3f00c7b425d835e0cb9ee0308b8" hidden="1">Notes_BusinessComb_SAWAN!$13:$13</definedName>
    <definedName name="_RIVaf13a10c25b04b0aa95e4d64ab58d4b5" hidden="1">#REF!</definedName>
    <definedName name="_RIVaf3191998eb447d7a98a764a95408df3" localSheetId="59" hidden="1">'Note_Recognition_Revenue(2022)'!$B:$B</definedName>
    <definedName name="_RIVaf3191998eb447d7a98a764a95408df3" hidden="1">'Note_Recognition_Revenue(2023)'!$B:$B</definedName>
    <definedName name="_RIVaf56d9cf46bb46b5ae606b76c54d41d4" hidden="1">Notes_Investment_NonMarketableS!$6:$6</definedName>
    <definedName name="_RIVaf80aae8bb1d4ea2b7c036335cd0518d" hidden="1">#REF!</definedName>
    <definedName name="_RIVaf874609aea6455080767bdc84e4fdfd" hidden="1">Notes_AssetRetirement_Reconcili!$9:$9</definedName>
    <definedName name="_RIVaf9d3957523d45b18f8c1d84b1639aa5" localSheetId="4" hidden="1">#REF!</definedName>
    <definedName name="_RIVaf9d3957523d45b18f8c1d84b1639aa5" hidden="1">#REF!</definedName>
    <definedName name="_RIVafa2c170aafe41b2958810f472df030e" hidden="1">Notes_Leases_LeaseCosts!$G:$G</definedName>
    <definedName name="_RIVb07f8fc9e1bb4369bbd0f544f5aada54" hidden="1">#REF!</definedName>
    <definedName name="_RIVb0f1d32ccac04dad99ebe8ccc73819cc" hidden="1">Notes_AccPolicies_ASC606!$4:$4</definedName>
    <definedName name="_RIVb0f89cd71708423b8dccb2d0e551b880" hidden="1">#REF!</definedName>
    <definedName name="_RIVb12a148452334c75855a335a91ce263f" localSheetId="4" hidden="1">#REF!</definedName>
    <definedName name="_RIVb12a148452334c75855a335a91ce263f" hidden="1">#REF!</definedName>
    <definedName name="_RIVb12ef05f418f4b3086a283ad959386ef" hidden="1">Notes_Leases_SubleaseRevenues!$B:$B</definedName>
    <definedName name="_RIVb168e19053f14cf4a69fbe9aeec18f67" hidden="1">#REF!</definedName>
    <definedName name="_RIVb16adb4f3d434baab442c9f146a25dc1" hidden="1">#REF!</definedName>
    <definedName name="_RIVb17d2be422e64fce8f0aef8461d219ae" hidden="1">#REF!</definedName>
    <definedName name="_RIVb1b023cfa4be4647a548969ba4ac1313" hidden="1">Notes_OtherCompIncome_ChangesIn!$A:$A</definedName>
    <definedName name="_RIVb1dd3121db3b459d800ae8743095634a" hidden="1">#REF!</definedName>
    <definedName name="_RIVb211ca4b007f4036bbcef6825111e5e6" hidden="1">Notes_OtherCompIncome_ChangesIn!$5:$5</definedName>
    <definedName name="_RIVb23531c10e9f46578a934511bccffdd2" hidden="1">Notes_Leases_FuturePayments!$A:$A</definedName>
    <definedName name="_RIVb236bf4859984946807844b777e99428" hidden="1">Notes_Leases_SubleaseRevenues!$4:$4</definedName>
    <definedName name="_RIVb25eec0459cb458d8f6b6fee92659f36" hidden="1">Notes_AccountingPolicies_Statem!$5:$5</definedName>
    <definedName name="_RIVb25f3b34cdf44b358003049cc8c4a018" hidden="1">#REF!</definedName>
    <definedName name="_RIVb2c4d41a469e475aa449fc4cfdaf2167" hidden="1">Notes_StockBased_StockOptionAct!$A:$A</definedName>
    <definedName name="_RIVb2d2899db3624c8c92d18df5650703e3" hidden="1">#REF!</definedName>
    <definedName name="_RIVb2fa9c8fa4b84bde9edde053d1b63501" hidden="1">Notes_AccountingPolicies_Balanc!$14:$14</definedName>
    <definedName name="_RIVb34b2830b5eb4cfd9042fcd73cf58ac8" hidden="1">Note_Compensation_Balance!$C:$C</definedName>
    <definedName name="_RIVb38d7b8f9c384165bcf6e774cce2f354" hidden="1">Notes_OtherCompIncome_ChangesIn!$D:$D</definedName>
    <definedName name="_RIVb3ea8bc297244b4a92e845500ad86f75" hidden="1">Item_FinancialInformationIncome!$B:$B</definedName>
    <definedName name="_RIVb3f19156371a49c3bf3cb26c4607f2d7" localSheetId="4" hidden="1">Item_KeyPerformanceIndicators!$A:$A</definedName>
    <definedName name="_RIVb3f19156371a49c3bf3cb26c4607f2d7" hidden="1">Item_OrganizationalStructure!$A:$A</definedName>
    <definedName name="_RIVb4288d2f365a4feda521d294a72cf9d6" hidden="1">Item_BoardDiversityMatrix!$13:$13</definedName>
    <definedName name="_RIVb42a7e26d78d409c8b1c80b51b734691" hidden="1">FS_Equity!$AO:$AO</definedName>
    <definedName name="_RIVb42e517f5376471cb82ed7c71519e737" hidden="1">#REF!</definedName>
    <definedName name="_RIVb43129f2bab44a57a58f60352ab6d71b" hidden="1">Notes_EarningsPerShare_Reconcil!$9:$9</definedName>
    <definedName name="_RIVb4665e101cdd42e5b87a0e97b58a7a25" hidden="1">Notes_FairValue_NonRecurring!$M:$M</definedName>
    <definedName name="_RIVb4b195ed565648a9aca274c9a0de1a6a" hidden="1">#REF!</definedName>
    <definedName name="_RIVb4b7b6aee5e9491393ffd14759ed0461" localSheetId="59" hidden="1">'Note_Recognition_Revenue(2022)'!$F:$F</definedName>
    <definedName name="_RIVb4b7b6aee5e9491393ffd14759ed0461" hidden="1">'Note_Recognition_Revenue(2023)'!$F:$F</definedName>
    <definedName name="_RIVb4ca8811479347908f2b9c9c6de11294" hidden="1">Notes_IncomeTaxes_Reconcoliatio!$6:$6</definedName>
    <definedName name="_RIVb4e456fc9942454e9896f421f7d27486" hidden="1">#REF!</definedName>
    <definedName name="_RIVb4ef3cce783c46988742a20d4992c265" hidden="1">#REF!</definedName>
    <definedName name="_RIVb51cd1ea0cf445af81c3eca6eba6558a" hidden="1">#REF!</definedName>
    <definedName name="_RIVb5284e0fbd3d47929143da0c7dab0631" hidden="1">Note_Compensation_Granted!$J:$J</definedName>
    <definedName name="_RIVb52bfcf086eb49e1b020187ee01f59af" hidden="1">#REF!</definedName>
    <definedName name="_RIVb534077dce954c2c9b744580fa3406b5" hidden="1">Notes_Investment_MaturitiesOfBo!$7:$7</definedName>
    <definedName name="_RIVb55696f286ae452da2300ddee41b2d13" hidden="1">#REF!</definedName>
    <definedName name="_RIVb55b2c7eb970414d901a2b213aa01d9a" hidden="1">#REF!</definedName>
    <definedName name="_RIVb561f1fa3e434f88a85c86d14c27239c" hidden="1">Item_PrincipalAccountant_Milner!$5:$5</definedName>
    <definedName name="_RIVb564051c80604c9aa8f146a397f1abad" hidden="1">#REF!</definedName>
    <definedName name="_RIVb57cf60e35e74e8592cde329dd3ae21c" localSheetId="4" hidden="1">Item_KeyPerformanceIndicators!$L:$L</definedName>
    <definedName name="_RIVb57cf60e35e74e8592cde329dd3ae21c" hidden="1">Item_OrganizationalStructure!$R:$R</definedName>
    <definedName name="_RIVb5853171e60e420f8edeba551d87c103" hidden="1">#REF!</definedName>
    <definedName name="_RIVb5b24a9054864c2492c55ea83b2f0a2a" hidden="1">#REF!</definedName>
    <definedName name="_RIVb5b3390979bf4d5aa7b3b91a5ac871ea" hidden="1">FS_IncomeStatement!$F:$F</definedName>
    <definedName name="_RIVb5bb7495ccb34f2a967300ce004a61c5" hidden="1">Item_5_A_OperatingResults_Recon!$16:$16</definedName>
    <definedName name="_RIVb5d5c7d0f1b1451886876048743c96b2" hidden="1">Notes_Goodwill_IntangibleAssets!$F:$F</definedName>
    <definedName name="_RIVb5db0b359d7446b7a9964bb82d8d5065" hidden="1">#REF!</definedName>
    <definedName name="_RIVb5f42f64bd4d4d79be15d0cb1595b593" hidden="1">Item_FinancialInformationIncome!$17:$17</definedName>
    <definedName name="_RIVb642057bd37948fe9f83f2f273d6f32b" hidden="1">#REF!</definedName>
    <definedName name="_RIVb680155d8f48405cb8be2b111c7a2f8a" hidden="1">'Note_Recognition_Revenue(2022)'!$4:$4</definedName>
    <definedName name="_RIVb69d6479316f4bb6b096dcd84015ec14" hidden="1">FS_IncomeStatement!$16:$16</definedName>
    <definedName name="_RIVb6a3c7ea1c68484a8b1ecb31c3dd7ad4" hidden="1">#REF!</definedName>
    <definedName name="_RIVb6c67b0357e44a2c8b31eb35e3d7966f" hidden="1">Notes_SegmentInformation!$6:$6</definedName>
    <definedName name="_RIVb6cd66f72fde461ca199d2ebf66c3f92" hidden="1">#REF!</definedName>
    <definedName name="_RIVb6dbb7d12194491c8a8b46dfd80f290f" localSheetId="4" hidden="1">#REF!</definedName>
    <definedName name="_RIVb6dbb7d12194491c8a8b46dfd80f290f" hidden="1">#REF!</definedName>
    <definedName name="_RIVb6dd6cb3b26a42ba8ce2175f6d9e064a" hidden="1">Notes_BusinessComb_ZACC!$17:$17</definedName>
    <definedName name="_RIVb6f6adec39dd467ab1556bc17268658b" hidden="1">'Notes_BusinessComb_Relax Salons'!$G:$G</definedName>
    <definedName name="_RIVb6fd0c6366a94effa14e3493fa09bba9" hidden="1">#REF!</definedName>
    <definedName name="_RIVb75aa04a8ef6452989fc9fa0c2c547eb" hidden="1">Item_BoardDiversityMatrix!$11:$11</definedName>
    <definedName name="_RIVb7b3b57655ed45b0a7351f3d2120a8cb" hidden="1">#REF!</definedName>
    <definedName name="_RIVb7bcc286a71c46038f80d063b3068563" hidden="1">#REF!</definedName>
    <definedName name="_RIVb7be953c8bec45ada93ecaee919937c8" hidden="1">FS_ComprehensiveIncome!$H:$H</definedName>
    <definedName name="_RIVb7edc30453cc414ebb24862683be4f1f" hidden="1">Item_DirectorsSenior_Auditors!$M:$M</definedName>
    <definedName name="_RIVb7f03554f3df4e79981107f5964da871" hidden="1">FS_ComprehensiveIncome!$C:$C</definedName>
    <definedName name="_RIVb81f94a8e5424f8aa21ec6458344ff6a" hidden="1">#REF!</definedName>
    <definedName name="_RIVb85a6e49d86d4287bcc388decd9d197b" hidden="1">FS_Equity!$AF:$AF</definedName>
    <definedName name="_RIVb86390ef119941d7bfc741af339526fc" hidden="1">#REF!</definedName>
    <definedName name="_RIVb86c003e7a5748539b56a16a2b14952b" hidden="1">#REF!</definedName>
    <definedName name="_RIVb8a6801a2e8441b497748321a6664095" hidden="1">#REF!</definedName>
    <definedName name="_RIVb8f133392b774084893944518baab05c" hidden="1">#REF!</definedName>
    <definedName name="_RIVb90336d376ed4be59fc33bd64545e66f" localSheetId="4" hidden="1">#REF!</definedName>
    <definedName name="_RIVb90336d376ed4be59fc33bd64545e66f" hidden="1">#REF!</definedName>
    <definedName name="_RIVb90d9fe2ee40498bba89eab9eba9b1c9" hidden="1">#REF!</definedName>
    <definedName name="_RIVb916e53ef7c3464c8f7ebd1f78a048f5" hidden="1">#REF!</definedName>
    <definedName name="_RIVb944901e7ccc4e5e8a62eae971b0528b" hidden="1">Item_DirectorsSenior_Category!$H:$H</definedName>
    <definedName name="_RIVb94f04c1f94c41dd87c455631e7e575c" hidden="1">Notes_FairValue_NonRecurring!$B:$B</definedName>
    <definedName name="_RIVb965dc2dcb2249a8ba3609384cb93856" hidden="1">#REF!</definedName>
    <definedName name="_RIVb97b6afcef6749819f5b4558433f62c0" hidden="1">#REF!</definedName>
    <definedName name="_RIVb97d1e3fe057499eb07a0eed3b8a9f62" hidden="1">Notes_BusinessComb_ZACC!$8:$8</definedName>
    <definedName name="_RIVb9882cd6f41e496da8ba75508c8c94de" hidden="1">Notes_FairValue_NonRecurring!$3:$3</definedName>
    <definedName name="_RIVb9969767070b4dbba3782be13f8d2fc7" hidden="1">Notes_AccPolicies_TotalSalons!$4:$4</definedName>
    <definedName name="_RIVb9c00030597948a4b040842625c2623e" hidden="1">#REF!</definedName>
    <definedName name="_RIVba056a4062984510b856353cfb5e4659" hidden="1">Item_BoardDiversityMatrix!$C:$C</definedName>
    <definedName name="_RIVba067acdaf48415b9a46c9ea23421781" hidden="1">Item_FinancialInformationIncome!$V:$V</definedName>
    <definedName name="_RIVba307ddd6d9e4d208633332fd625f828" hidden="1">#REF!</definedName>
    <definedName name="_RIVba321795929f4f7ea0598794fc58d15d" hidden="1">#REF!</definedName>
    <definedName name="_RIVba3ebc1ec4ee4c44aa8ce184c98a9ed1" hidden="1">Notes_Goodwill_CarryingAmount!$3:$3</definedName>
    <definedName name="_RIVba4883c5025f4f40a96076e84054081b" hidden="1">FS_Equity!$AP:$AP</definedName>
    <definedName name="_RIVba5da78fb5e24a70be4c2e43e94fdfe4" hidden="1">#REF!</definedName>
    <definedName name="_RIVba5e2697efbe4e16881e4d425a6bb58b" hidden="1">#REF!</definedName>
    <definedName name="_RIVba64e26f97704f6e9e61d9f5bc351d10" localSheetId="41" hidden="1">Notes_RevenueRec!$13:$13</definedName>
    <definedName name="_RIVba64e26f97704f6e9e61d9f5bc351d10" localSheetId="42" hidden="1">#REF!</definedName>
    <definedName name="_RIVba64e26f97704f6e9e61d9f5bc351d10" localSheetId="43" hidden="1">#REF!</definedName>
    <definedName name="_RIVba64e26f97704f6e9e61d9f5bc351d10" localSheetId="44" hidden="1">#REF!</definedName>
    <definedName name="_RIVba64e26f97704f6e9e61d9f5bc351d10" hidden="1">Notes_IncomeTaxes_Carryforwards!$9:$9</definedName>
    <definedName name="_RIVbaa753308ff34586a54fc5f60fbd62a5" hidden="1">#REF!</definedName>
    <definedName name="_RIVbab5485f76e347ce97d1d92ccaa6abbb" hidden="1">#REF!</definedName>
    <definedName name="_RIVbace03ea56844cf09a37e6cb05748baa" hidden="1">FS_Equity!$L:$L</definedName>
    <definedName name="_RIVbae97e299d2c4b1c86c0806dabd3db27" hidden="1">#REF!</definedName>
    <definedName name="_RIVbaf6ade75529461aa14db8177955d9d6" hidden="1">Notes_BusinessComb_ZACC!$18:$18</definedName>
    <definedName name="_RIVbb0920d3e7094ae3a3dbf828ce019808" hidden="1">#REF!</definedName>
    <definedName name="_RIVbb288d8b332f41e7b2749c314bbf08c5" hidden="1">#REF!</definedName>
    <definedName name="_RIVbb2e33362d894dbd848eb78329e44eba" localSheetId="59" hidden="1">'Note_Recognition_Revenue(2022)'!$11:$11</definedName>
    <definedName name="_RIVbb2e33362d894dbd848eb78329e44eba" hidden="1">'Note_Recognition_Revenue(2023)'!$11:$11</definedName>
    <definedName name="_RIVbb4ebdb6d01147bf880eda2a0cd9c9e6" hidden="1">#REF!</definedName>
    <definedName name="_RIVbb6bf14dd0204cd69115032fc6787c66" hidden="1">Item_FinancialInformationIncome!$4:$4</definedName>
    <definedName name="_RIVbb9bc1ef3e29479d9e8663c70821fd27" hidden="1">Notes_IncomeTaxes_TaxEffects!$28:$28</definedName>
    <definedName name="_RIVbbad26d877084795bd703f6900518d18" hidden="1">FS_Equity!#REF!</definedName>
    <definedName name="_RIVbbc70214f0c94a00a638646e7a7d18bb" hidden="1">FS_Equity!$8:$8</definedName>
    <definedName name="_RIVbbd077ec746f4a63bebd15cb778927d8" hidden="1">Notes_OtherCompIncome_Reclassif!$E:$E</definedName>
    <definedName name="_RIVbbd2f8e22a0f459a8f3efde258fb6ff7" hidden="1">Item_5_A_OperatingResults_Recon!$M:$M</definedName>
    <definedName name="_RIVbbdd028936444b078b09baf5339415e2" hidden="1">#REF!</definedName>
    <definedName name="_RIVbc0404ed29024611afad00c44d827f88" hidden="1">#REF!</definedName>
    <definedName name="_RIVbc3d6cec2f694d9a83a58478187d336c" hidden="1">Notes_IncomeTaxes_TaxEffects!$F:$F</definedName>
    <definedName name="_RIVbc41fa89f9ec4f4aa0b1f5519039c787" hidden="1">Notes_AccPolicies_TotalSalons!$G:$G</definedName>
    <definedName name="_RIVbc4d9d2815f44808a07ec8f1433be20d" hidden="1">Item_BoardDiversityMatrix!$A:$A</definedName>
    <definedName name="_RIVbce71ab7f6294836b8cbb4501e5902fb" hidden="1">Item_KeyPerformanceIndicators!$N:$N</definedName>
    <definedName name="_RIVbcef39425d7949f08a041590906e16ae" hidden="1">'Note_Recognition_Revenue(2022)'!$9:$9</definedName>
    <definedName name="_RIVbcf9cc300a404c36a1dde7425318a107" hidden="1">Notes_AccountingPolicies_Balanc!$I:$I</definedName>
    <definedName name="_RIVbd148287cd24451db4ca327e4b0aaf9c" hidden="1">Item_KeyPerformanceIndicators!$8:$8</definedName>
    <definedName name="_RIVbd366081e03f495cb69d2be82c1b3216" hidden="1">Item_PrincipalAccountant_Milner!$E:$E</definedName>
    <definedName name="_RIVbd6e101329b84ef2b93f042288d59a10" hidden="1">Notes_FairValue_NonRecurring!$9:$9</definedName>
    <definedName name="_RIVbd8ee64401884665b9e21dc701780bbe" hidden="1">#REF!</definedName>
    <definedName name="_RIVbdaecfecc8d547c9b08d9f09e2f28022" hidden="1">#REF!</definedName>
    <definedName name="_RIVbdaf2ec8a7f74650937970496fa53b4d" hidden="1">Notes_Goodwill_CarryingAmount!$12:$12</definedName>
    <definedName name="_RIVbdb52ef9b42a4deb96975e9068e46cbf" hidden="1">#REF!</definedName>
    <definedName name="_RIVbdb849b5bc234588ace2f5582cbf4396" hidden="1">#REF!</definedName>
    <definedName name="_RIVbdc04964441c4b289f557459e3ad46bd" hidden="1">Notes_Investment_NonMarketableS!$9:$9</definedName>
    <definedName name="_RIVbdc44d41ef064913944e546e1c86b6d8" hidden="1">#REF!</definedName>
    <definedName name="_RIVbdcdf068cb3f46939f55339a9d120029" hidden="1">#REF!</definedName>
    <definedName name="_RIVbdf89dc0e8a24a8da7287a97d279ac56" hidden="1">Notes_AccountingPolicies_!$11:$11</definedName>
    <definedName name="_RIVbe10f4a50866495abbd8d6ab34f4289e" hidden="1">Notes_Leases_LeaseCosts!$9:$9</definedName>
    <definedName name="_RIVbe3ead266e474ab8bd9ccc4024132db9" hidden="1">#REF!</definedName>
    <definedName name="_RIVbe4ca734dd4f43df9986c956df2d902a" hidden="1">#REF!</definedName>
    <definedName name="_RIVbe7b879f0b85497bb1fed3fa81056211" hidden="1">#REF!</definedName>
    <definedName name="_RIVbe85a7d087a64b60b6d18363cec35900" hidden="1">#REF!</definedName>
    <definedName name="_RIVbea42d67bb0545f4b83690423c25414d" hidden="1">Notes_IncomeTaxes_Summary!$J:$J</definedName>
    <definedName name="_RIVbea87154916b4692aa21f8df14aadb92" hidden="1">Notes_AccPolicies_TotalSalons!$B:$B</definedName>
    <definedName name="_RIVbec70fb96217490da4a988d16d9ff124" hidden="1">FS_Equity!#REF!</definedName>
    <definedName name="_RIVbecddb35146d444ead7f5334a4bf92d6" hidden="1">#REF!</definedName>
    <definedName name="_RIVbed6200c3ca345138807c550e9118308" hidden="1">Note_Compensation_StockOption!$8:$8</definedName>
    <definedName name="_RIVbee79e5535034ed3a0a6806b22158152" hidden="1">#REF!</definedName>
    <definedName name="_RIVbef4aded3c804ea6a3ca3665cd1758a3" hidden="1">'Notes_BusinessComb_Relax Salons'!$F:$F</definedName>
    <definedName name="_RIVbef5618e88964f3bae5a05ce3b6e4766" hidden="1">#REF!</definedName>
    <definedName name="_RIVbf52e53ebee5466daa7cd8d4fd234dfc" hidden="1">'Notes_BusinessComb_Relax Salons'!$12:$12</definedName>
    <definedName name="_RIVbf86a014defc41d0b3977a5f181f7ec5" hidden="1">#REF!</definedName>
    <definedName name="_RIVbf89ff46b6884818b7e66e5367566435" hidden="1">#REF!</definedName>
    <definedName name="_RIVbf9a1f4527c8427db571a13a7aa2f827" hidden="1">#REF!</definedName>
    <definedName name="_RIVbfca9f1e21d6499ca0c5fad8a07b8079" hidden="1">#REF!</definedName>
    <definedName name="_RIVc013b9f03737489b91acfcce0f60a3b2" hidden="1">Notes_AccountingPolicies_Balanc!$G:$G</definedName>
    <definedName name="_RIVc0217c597eb44c1ba2be63a9d1a34f67" hidden="1">Notes_Leases_OtherInformation!$A:$A</definedName>
    <definedName name="_RIVc03862ca18fc4bdc9ffa9da81f9460ce" hidden="1">#REF!</definedName>
    <definedName name="_RIVc078968f16b64a548a7dd49e6e96aa71" hidden="1">Notes_IncomeTaxes_Summary!$A:$A</definedName>
    <definedName name="_RIVc0a8a8e15cc342b3a15dffc1269f6782" hidden="1">#REF!</definedName>
    <definedName name="_RIVc0ba5a65b9b643a8ab74e3e61f5c3857" hidden="1">Item_DirectorsSenior_Category!$C:$C</definedName>
    <definedName name="_RIVc0ca008a26eb4bc38d6e73a0de7ed490" hidden="1">#REF!</definedName>
    <definedName name="_RIVc0e36239fd4b423b9ca585a8df698620" hidden="1">Notes_PropertyAndEquipment!$7:$7</definedName>
    <definedName name="_RIVc10747222a4145c7a0028684e75426f9" hidden="1">'Note_Recognition_Revenue(2022)'!$G:$G</definedName>
    <definedName name="_RIVc11aa5136a594b28ad3421f895eb246d" hidden="1">'Note_Recognition_Revenue(2022)'!$6:$6</definedName>
    <definedName name="_RIVc1542e675d8e41d9ababf43f5261f92e" hidden="1">Notes_AssetRetirement_Reconcili!$D:$D</definedName>
    <definedName name="_RIVc168b352c71c4367a04465e1be5a42aa" hidden="1">Notes_Leases_FuturePayments_Sub!$C:$C</definedName>
    <definedName name="_RIVc1844ad0d42340e19562e2baf124218b" hidden="1">Notes_EarningsPerShare_Reconcil!$I:$I</definedName>
    <definedName name="_RIVc1a3392cc59e44d8b9bc37b126cc1b16" hidden="1">Notes_StockBased_StockOptionAct!$26:$26</definedName>
    <definedName name="_RIVc1a7958b7767480dafdde7c44f57797f" hidden="1">#REF!</definedName>
    <definedName name="_RIVc2103ec9047640568305c1f00106aa3f" localSheetId="18" hidden="1">Notes_BusinessComb_ZACC!$13:$13</definedName>
    <definedName name="_RIVc2103ec9047640568305c1f00106aa3f" hidden="1">Notes_BusinessComb_SAWAN!$14:$14</definedName>
    <definedName name="_RIVc228a8a6a33242b0849be3236246c707" hidden="1">Item_OperatingAndFinancial_Cash!$8:$8</definedName>
    <definedName name="_RIVc244d9ba62a249deade6a1bf395a5f92" hidden="1">Note_Compensation_Balance!$11:$11</definedName>
    <definedName name="_RIVc28f2977777349bba455c5088e5306f6" hidden="1">Notes_FairValue_NonRecurring!$22:$22</definedName>
    <definedName name="_RIVc2969de32a684093b84c90c9bdcb4a8a" hidden="1">Note_Compensation_Balance!$7:$7</definedName>
    <definedName name="_RIVc2b420a350ab4623a24d3f1433473aaf" hidden="1">Notes_SegmentInformation!$H:$H</definedName>
    <definedName name="_RIVc2baf86e57bc407abcb6c8e4d60fdae5" hidden="1">#REF!</definedName>
    <definedName name="_RIVc2db2ba70db54495abbefec9280d231c" hidden="1">#REF!</definedName>
    <definedName name="_RIVc2df79cfdee94477b8310e18ff345209" localSheetId="4" hidden="1">#REF!</definedName>
    <definedName name="_RIVc2df79cfdee94477b8310e18ff345209" hidden="1">Item_OrganizationalStructure!$L:$L</definedName>
    <definedName name="_RIVc2e67ab8871841c59015fbbe4253ab2c" hidden="1">#REF!</definedName>
    <definedName name="_RIVc2e9f5668c8644f098957a601d4aac37" hidden="1">Item_PrincipalAccountant_Milner!$C:$C</definedName>
    <definedName name="_RIVc307ab19d3a64cbabaa525290f376788" hidden="1">Notes_FinancialInstru_Carrying!$J:$J</definedName>
    <definedName name="_RIVc33292416a9549aabb946fd270c5feaa" hidden="1">Notes_Leases_OtherInformation!$C:$C</definedName>
    <definedName name="_RIVc335cbd7faa048a09356e3de38f90e82" hidden="1">#REF!</definedName>
    <definedName name="_RIVc340987b1ef141f2a7252b70e9995411" hidden="1">#REF!</definedName>
    <definedName name="_RIVc343f107cf104402ac18481354af79ab" hidden="1">Notes_OtherCompIncome_TaxEffect!$6:$6</definedName>
    <definedName name="_RIVc39f2949181343938dab82c5fc0388c6" hidden="1">Notes_IncomeTaxes_Reconcoliatio!#REF!</definedName>
    <definedName name="_RIVc3b0dda514364d72902dfd3182301e3f" hidden="1">Notes_BusinessComb_ZACC!$6:$6</definedName>
    <definedName name="_RIVc3b8b7e1a7504150b1bd26dd41878dbb" hidden="1">Note_Compensation_ContractLiabi!$D:$D</definedName>
    <definedName name="_RIVc3cc7e70c37d48c6a045ff233f1edd54" hidden="1">#REF!</definedName>
    <definedName name="_RIVc3f7db2f6be4495dbb167cece7abe5c0" hidden="1">Notes_AccountingPolicies_!$14:$14</definedName>
    <definedName name="_RIVc40e243909824e2c914b50bfb0bd323d" hidden="1">#REF!</definedName>
    <definedName name="_RIVc44b84d88f6f4ded8feffd749e33e5b8" hidden="1">Item_KeyPerformanceIndicators!$22:$22</definedName>
    <definedName name="_RIVc45bf3587ac34adba3fe90ae0b3d3b4c" hidden="1">#REF!</definedName>
    <definedName name="_RIVc46173d4f58b43bf9505853ce811a327" hidden="1">Notes_Goodwill_IntangibleAssets!$13:$13</definedName>
    <definedName name="_RIVc4787a32981a425284a1c76e866f944c" hidden="1">FS_ComprehensiveIncome!$I:$I</definedName>
    <definedName name="_RIVc47d40e2e1864cdf92b407d31b889b24" hidden="1">Item_DirectorsSenior_Auditors!$J:$J</definedName>
    <definedName name="_RIVc4ee8cb3f2c4440582f308a935141a60" hidden="1">#REF!</definedName>
    <definedName name="_RIVc532b76c64f540c598cd7f17485648d6" hidden="1">Item_FinancialInformationIncome!$29:$29</definedName>
    <definedName name="_RIVc54c0add5ff1447693996e1fed4786ee" hidden="1">Notes_IncomeTaxes_TaxEffects!$24:$24</definedName>
    <definedName name="_RIVc57b5292d1c94accad94903d592a9814" hidden="1">Notes_FairValue_NonRecurring!$21:$21</definedName>
    <definedName name="_RIVc59583d2f30b410bab685923945715d2" hidden="1">Notes_AccountingPolicies_!$I:$I</definedName>
    <definedName name="_RIVc5c0ee2f548741e9bb49fbfff0e7267f" hidden="1">Notes_AccPolicies_ASC606!$7:$7</definedName>
    <definedName name="_RIVc5cef4adc66846549f299c207abd8f71" hidden="1">#REF!</definedName>
    <definedName name="_RIVc62d9acc3bfe4676b0233b8155245671" hidden="1">Notes_Goodwill_IntangibleAssets!$10:$10</definedName>
    <definedName name="_RIVc63eec5e52bc4f1a9074802d31bb81c4" hidden="1">Notes_SegmentInformation!$E:$E</definedName>
    <definedName name="_RIVc6683ffbb75240cc92c3984a923a9818" hidden="1">FS_IncomeStatement!$35:$35</definedName>
    <definedName name="_RIVc669311d285b48478573c50d5fd83885" hidden="1">Notes_StockBased_StockOptionAct!$F:$F</definedName>
    <definedName name="_RIVc670d7c0ce634a7d993d379f5d8e370c" hidden="1">#REF!</definedName>
    <definedName name="_RIVc68bf58252d944dfbc99eec3067091ce" hidden="1">Notes_Leases_OtherInformation!$B:$B</definedName>
    <definedName name="_RIVc69588aed32b457087a69958abb041e6" hidden="1">FS_Equity!$I:$I</definedName>
    <definedName name="_RIVc6c9847ca1864d54a75a71a8644b14fd" hidden="1">FS_Equity!$AG:$AG</definedName>
    <definedName name="_RIVc7592c4b20cd45fa8ad6637416c483c0" hidden="1">Notes_Investment_MaturitiesOfBo!$D:$D</definedName>
    <definedName name="_RIVc778bf2792984f68aec5d03547d2fe80" hidden="1">#REF!</definedName>
    <definedName name="_RIVc783462b2fb9477c8a4868e8fa8ae1f8" hidden="1">Item_5_A_OperatingResults_Recon!$D:$D</definedName>
    <definedName name="_RIVc7ac496b81e44636ac3560ad34cc4bc9" hidden="1">#REF!</definedName>
    <definedName name="_RIVc7ba6d36fdc440b6a723baff5b7700b2" hidden="1">Notes_AccountingPolicies_!$H:$H</definedName>
    <definedName name="_RIVc7bef8e819a74ce7a4058d3da5120374" hidden="1">Notes_FairValue_NonRecurring!$F:$F</definedName>
    <definedName name="_RIVc7c255b1a53f4504bc069ded9bdc1372" hidden="1">#REF!</definedName>
    <definedName name="_RIVc7d8dcbfc8084a1498f7857186cb6287" hidden="1">#REF!</definedName>
    <definedName name="_RIVc7f35a74940d499a95e5091476bd0d68" hidden="1">Item_FinancialInformationIncome!$I:$I</definedName>
    <definedName name="_RIVc8032aec879245d6ba994f14930d89bd" hidden="1">Notes_StockBased_StockOptionAct!$H:$H</definedName>
    <definedName name="_RIVc803f42698534b99a6c1cb0cc1fc062c" hidden="1">Notes_BusinessComb_ZACC!$24:$24</definedName>
    <definedName name="_RIVc83b0ae895d64d2c859e0a6137c7502b" hidden="1">Notes_AccountingPolicies_St!$G:$G</definedName>
    <definedName name="_RIVc8756ef18a574aaf858a35a74f9fae8f" hidden="1">#REF!</definedName>
    <definedName name="_RIVc8a65a7e605e4ebdb022305fa3ef365c" hidden="1">FS_Equity!$AJ:$AJ</definedName>
    <definedName name="_RIVc8b7dd724d834d4fad92d4925ceec33a" hidden="1">Notes_AccountingPolicies_St!$14:$14</definedName>
    <definedName name="_RIVc8ce8bafe142479ab2bececdd3224e4d" hidden="1">#REF!</definedName>
    <definedName name="_RIVc8d90866f43248f39d1621df7f756e98" hidden="1">#REF!</definedName>
    <definedName name="_RIVc8de0e75824a4a82b048934ea3a4351b" hidden="1">Notes_Goodwill_CarryingAmount!$D:$D</definedName>
    <definedName name="_RIVc8ed104f0c6a440ca8bd420ad8d833ed" hidden="1">FS_IncomeStatement!$D:$D</definedName>
    <definedName name="_RIVc91f41bdaebe438d8f0bedc6ac0948d5" hidden="1">#REF!</definedName>
    <definedName name="_RIVc96580641cfc470d87833ca38b84a140" hidden="1">Notes_IncomeTaxes_Reconcoliatio!$9:$9</definedName>
    <definedName name="_RIVc991c93ca14b4dc9aad55e77cce00247" hidden="1">#REF!</definedName>
    <definedName name="_RIVc9a185ce0a6c4a71adef235efe1e0cb1" hidden="1">#REF!</definedName>
    <definedName name="_RIVc9d080dc93ef4e02848b59035969301a" hidden="1">#REF!</definedName>
    <definedName name="_RIVc9dd1371bae544a1bab5e25ce027a493" hidden="1">#REF!</definedName>
    <definedName name="_RIVc9fdf93834b94a7e87b402c3186d8acf" hidden="1">Notes_FairValue_NonRecurring!$6:$6</definedName>
    <definedName name="_RIVc9fe0ae91d31421f8006aed1235daa95" hidden="1">Notes_Goodwill_AmortizationOfIn!$6:$6</definedName>
    <definedName name="_RIVca28aa02cbdf4288824fabb1177accbf" hidden="1">#REF!</definedName>
    <definedName name="_RIVca3126c262234fc8b15f96ae39d5d3f2" hidden="1">Notes_OtherCompIncome_ChangesIn!$10:$10</definedName>
    <definedName name="_RIVcae3be26d43844d1930bd63bc20a7908" localSheetId="18" hidden="1">Notes_BusinessComb_ZACC!$C:$C</definedName>
    <definedName name="_RIVcae3be26d43844d1930bd63bc20a7908" hidden="1">Notes_BusinessComb_SAWAN!$C:$C</definedName>
    <definedName name="_RIVcaee0d9983064cd7960359d767bacfe4" hidden="1">Item_PrincipalAccountant_Milner!$8:$8</definedName>
    <definedName name="_RIVcafee3c192984f3cb28bc1d85241ab29" hidden="1">#REF!</definedName>
    <definedName name="_RIVcb0293efc7db439186820d0b78a3bbb4" hidden="1">Note_Compensation_StockOption!$D:$D</definedName>
    <definedName name="_RIVcb4fa90147f94a57a6bc7d63bf423677" hidden="1">Notes_EarningsPerShare_Reconcil!$8:$8</definedName>
    <definedName name="_RIVcb52d150738f481286209ff0dac8c2cb" hidden="1">Notes_IncomeTaxes_TaxEffects!$7:$7</definedName>
    <definedName name="_RIVcb91ab15909c4eb58821392a09baad4b" hidden="1">#REF!</definedName>
    <definedName name="_RIVcb9b09afed194a5e8d77a30af00d2527" hidden="1">Notes_AccountingPolicies_Balanc!$J:$J</definedName>
    <definedName name="_RIVcbc7fcc7ab2242e3a17804840fe10399" hidden="1">#REF!</definedName>
    <definedName name="_RIVcbc837fefad94cd6af3a85b5f51e23d3" localSheetId="4" hidden="1">#REF!</definedName>
    <definedName name="_RIVcbc837fefad94cd6af3a85b5f51e23d3" hidden="1">#REF!</definedName>
    <definedName name="_RIVcbed525dca6e415696701afafa4da9ca" hidden="1">#REF!</definedName>
    <definedName name="_RIVcc06e02f2fbf48ad9f9195ff5d025f89" hidden="1">#REF!</definedName>
    <definedName name="_RIVcc074518976642478d4844a7808eecce" hidden="1">Notes_EarningsPerShare_Reconcil!$17:$17</definedName>
    <definedName name="_RIVcc30a9a3634e4e7b92e8b9d792af2e1b" hidden="1">#REF!</definedName>
    <definedName name="_RIVcc648064c6124dc7bc98e95aa9f25ca3" hidden="1">#REF!</definedName>
    <definedName name="_RIVcc7036e5c3c4488aaa56828be11ef77f" hidden="1">Notes_Goodwill_IntangibleAssets!$11:$11</definedName>
    <definedName name="_RIVcc759ae090fc44ee8a1273711050f5d1" localSheetId="59" hidden="1">'Note_Recognition_Revenue(2022)'!$H:$H</definedName>
    <definedName name="_RIVcc759ae090fc44ee8a1273711050f5d1" hidden="1">'Note_Recognition_Revenue(2023)'!$H:$H</definedName>
    <definedName name="_RIVcc841fbfef264933a058c202a0503ca1" hidden="1">Note_Compensation_Granted!$6:$6</definedName>
    <definedName name="_RIVccd6813c9d444406aaf98f2c778615ae" hidden="1">#REF!</definedName>
    <definedName name="_RIVccf93041aeda43e9b63086ca8af782dd" hidden="1">#REF!</definedName>
    <definedName name="_RIVcd0d5d43cb734b78b8ebd4f59f2147b7" hidden="1">#REF!</definedName>
    <definedName name="_RIVcd16e2cddd6543fb811be6a52b9275cb" hidden="1">#REF!</definedName>
    <definedName name="_RIVcd1c7c44751944be96eb3e6b5af65ba0" hidden="1">Notes_Leases_FuturePayments!$5:$5</definedName>
    <definedName name="_RIVcd231fa429344dfdbebd63aca0f88d63" hidden="1">'Note_Recognition_Revenue(2022)'!$17:$17</definedName>
    <definedName name="_RIVcd6454453f3046d3a537abeff5d0af72" hidden="1">#REF!</definedName>
    <definedName name="_RIVcd702407a54741a7b5776b2175bebab1" hidden="1">Item_KeyPerformanceIndicators!$25:$25</definedName>
    <definedName name="_RIVcd7666f179324275a65c004f0acf94c1" hidden="1">#REF!</definedName>
    <definedName name="_RIVcd8f4e16e80f4b68902cf28e48dc4752" hidden="1">FS_Equity!$H:$H</definedName>
    <definedName name="_RIVcda0daab12704ed5a2d24349ff7f81a0" hidden="1">Notes_IncomeTaxes_TaxEffects!$13:$13</definedName>
    <definedName name="_RIVcdbd22dba6f3428f8bc197fe1896192a" hidden="1">Note_Compensation_Granted!$9:$9</definedName>
    <definedName name="_RIVcdd6d0027e114d57bc9ff66c856c425d" hidden="1">#REF!</definedName>
    <definedName name="_RIVcde276f2bd4b40839f1d631d587adb83" hidden="1">Notes_AccountingPolicies_St!$3:$3</definedName>
    <definedName name="_RIVcdf87b03e1d64fdb9a0a2bb87c9be364" hidden="1">#REF!</definedName>
    <definedName name="_RIVce32edd51a56492393684223b513ad45" hidden="1">Notes_FairValue_NonRecurring!$19:$19</definedName>
    <definedName name="_RIVce356aea581942098a2d6ef95206a263" hidden="1">Item_KeyPerformanceIndicators!$7:$7</definedName>
    <definedName name="_RIVce408d9679d84c4d8858a68aac8101de" hidden="1">#REF!</definedName>
    <definedName name="_RIVce42b10f6c0843728ff7ab6883e511a3" hidden="1">#REF!</definedName>
    <definedName name="_RIVce94f58e3aef46ef9cb0993db09cddad" hidden="1">#REF!</definedName>
    <definedName name="_RIVceaef72c94cc4807a2c017c860f8beda" hidden="1">#REF!</definedName>
    <definedName name="_RIVced5fb80762e4f50b64755750da77e86" hidden="1">Notes_IncomeTaxes_Reconcoliatio!$D:$D</definedName>
    <definedName name="_RIVced8b9fce7b740abb971db3e9922e6a1" hidden="1">Item_DirectorsSenior_KoujiEguch!$5:$5</definedName>
    <definedName name="_RIVcee9d2e4c6d3420b9c9a61c83ef298d2" hidden="1">Notes_IncomeTaxes_TaxEffects!$11:$11</definedName>
    <definedName name="_RIVcf1a8ad963f040629f674caaeec9463a" hidden="1">Note_Compensation_Balance!$D:$D</definedName>
    <definedName name="_RIVcf1b5db842f841df9b4cf1c5d18c5d6f" hidden="1">#REF!</definedName>
    <definedName name="_RIVcf337291766b4a32be06d8d2d6be9772" hidden="1">Notes_Investment_NonMarketableS!$H:$H</definedName>
    <definedName name="_RIVcf3983ec66394dda8be21cb3c5b5c918" hidden="1">FS_Equity!$W:$W</definedName>
    <definedName name="_RIVcf4a69717ef14f51aa9555c0fe0105c1" hidden="1">Notes_AccountingPolicies_Balanc!$9:$9</definedName>
    <definedName name="_RIVcf53bdddac104572b6ca2717c47baf8f" hidden="1">Item_FinancialInformationIncome!$7:$7</definedName>
    <definedName name="_RIVcf58a3da9ab44d6f9c94b05801f8bf04" hidden="1">Notes_IncomeTaxes_Summary!$C:$C</definedName>
    <definedName name="_RIVcf7998acc4e44e9c88f070c53c598db1" hidden="1">#REF!</definedName>
    <definedName name="_RIVcf877052d51b47058dca0d636636199d" hidden="1">#REF!</definedName>
    <definedName name="_RIVcf8acfd6c67748c783cf7947d0793ec7" hidden="1">#REF!</definedName>
    <definedName name="_RIVcfa1344b73084f20ab57843c728c00b1" hidden="1">#REF!</definedName>
    <definedName name="_RIVcfb3711006f7493ba056963e271e4278" hidden="1">Notes_StockBased_StockOptionAct!$22:$22</definedName>
    <definedName name="_RIVcfd2d20fb0e5458aaceb55116f187978" hidden="1">#REF!</definedName>
    <definedName name="_RIVcfe6b8e2473f49b68c55af6624945a71" hidden="1">Notes_IncomeTaxes_TaxEffects!$21:$21</definedName>
    <definedName name="_RIVd01adf01b1da4fa6b455c5a888f753cc" hidden="1">Note_Compensation_Obligations!$3:$3</definedName>
    <definedName name="_RIVd01bc6bc85d0494b8dc68073ea3dbab3" hidden="1">Note_Compensation_Obligations!$5:$5</definedName>
    <definedName name="_RIVd0574a643a264f2eadfe3a29d4586e71" hidden="1">#REF!</definedName>
    <definedName name="_RIVd08fdf2ba47c4ad38e395bfe927bc4e1" hidden="1">#REF!</definedName>
    <definedName name="_RIVd09afd58222342548d4b82347a9febfc" hidden="1">#REF!</definedName>
    <definedName name="_RIVd0c5ad64420a405fbe76403893e4c1b5" hidden="1">#REF!</definedName>
    <definedName name="_RIVd1109591b82149ecbb7d619e2f10e93f" hidden="1">Note_Compensation_Granted!$20:$20</definedName>
    <definedName name="_RIVd1282b97090c452d876e994588ad356e" hidden="1">#REF!</definedName>
    <definedName name="_RIVd12dd59138794aeba7bf9672991b4aeb" hidden="1">Item_FinancialInformationIncome!$19:$19</definedName>
    <definedName name="_RIVd159ab1be37c4aee9a870b755de5d5cd" hidden="1">#REF!</definedName>
    <definedName name="_RIVd16e1165f06b425a803f7cea284a13e3" hidden="1">Notes_IncomeTaxes_TaxEffects!$16:$16</definedName>
    <definedName name="_RIVd1efbf6474034d82884caad964da8330" hidden="1">Notes_FairValue_NonRecurring!#REF!</definedName>
    <definedName name="_RIVd1fea3f321374bfdb2f19d2b2f12e349" hidden="1">#REF!</definedName>
    <definedName name="_RIVd204030d9b154afe8d9a3ce1223dfaf6" hidden="1">#REF!</definedName>
    <definedName name="_RIVd20a12efc5644dfebb79573a56b23a1f" hidden="1">#REF!</definedName>
    <definedName name="_RIVd23b5cc78541430cb6175e80fce2d45d" localSheetId="18" hidden="1">Notes_BusinessComb_ZACC!$A:$A</definedName>
    <definedName name="_RIVd23b5cc78541430cb6175e80fce2d45d" hidden="1">Notes_BusinessComb_SAWAN!$A:$A</definedName>
    <definedName name="_RIVd23c9ced8e82474bbf11e566ca27a8ad" hidden="1">#REF!</definedName>
    <definedName name="_RIVd27377add7e24c20ae063a298f47b845" hidden="1">#REF!</definedName>
    <definedName name="_RIVd2879516d0a74874b5c79d01c99569fc" hidden="1">#REF!</definedName>
    <definedName name="_RIVd2951851ee20419cba6dad3fe4758a1e" hidden="1">Notes_Investment_LongTermBorrow!$I:$I</definedName>
    <definedName name="_RIVd2b56fa406f5431f982012e1c8049506" hidden="1">Notes_Leases_SubleaseRevenues!$E:$E</definedName>
    <definedName name="_RIVd2c8e2054b9b4ee39035e646b1ec5ec1" hidden="1">Notes_SegmentInformation!$F:$F</definedName>
    <definedName name="_RIVd2cc77910dd3434996620a9233ca3186" hidden="1">#REF!</definedName>
    <definedName name="_RIVd32da24113e24d0fadfa3190b27add76" hidden="1">#REF!</definedName>
    <definedName name="_RIVd32f90548cb2458eb3863f06a00aaad4" hidden="1">#REF!</definedName>
    <definedName name="_RIVd3696446e2f94723a275edfdd58a46de" hidden="1">Notes_Investment_NonMarketableS!$M:$M</definedName>
    <definedName name="_RIVd370b28c33444404988ce104a7821204" hidden="1">#REF!</definedName>
    <definedName name="_RIVd3852e0a4986447e976033985b3d7181" hidden="1">#REF!</definedName>
    <definedName name="_RIVd3ae054c865640ccb0e0304e21612fd5" hidden="1">#REF!</definedName>
    <definedName name="_RIVd3b6e32fdc2c49c989402be6074b2cb9" hidden="1">Note_Compensation_Granted!$5:$5</definedName>
    <definedName name="_RIVd3d129c4b63f43249b45c0dbc1c57819" hidden="1">Notes_SegmentInformation!$21:$21</definedName>
    <definedName name="_RIVd405fe4bacd743edb0146b575adcfc62" hidden="1">#REF!</definedName>
    <definedName name="_RIVd430181b501642309bcacd99242ef89f" hidden="1">#REF!</definedName>
    <definedName name="_RIVd43cde46e12c409eaeb20996bcc563c1" hidden="1">Item_5B_Cash_Obiligations!$E:$E</definedName>
    <definedName name="_RIVd4572032595b488180f55378c05a4e44" hidden="1">Item_Shareholders_BeneficialOwn!$15:$15</definedName>
    <definedName name="_RIVd45bb1bd38354f61ae260b4cea822dfc" hidden="1">Item_5_A_OperatingResults_Recon!#REF!</definedName>
    <definedName name="_RIVd492b10960704e188f87f2d8c259cda5" hidden="1">Notes_AccountingPolicies_!$9:$9</definedName>
    <definedName name="_RIVd4b7705291d4423ca40282ca834540ab" hidden="1">#REF!</definedName>
    <definedName name="_RIVd4d478069eaf48a79f242fab1c0383a2" hidden="1">#REF!</definedName>
    <definedName name="_RIVd4db884b12b847ee84441d7eac9eca82" hidden="1">Notes_IncomeTaxes_TaxEffects!$23:$23</definedName>
    <definedName name="_RIVd50e19a6c7f74c06900c86d830eebfb3" hidden="1">Note_Compensation_Obligations!$4:$4</definedName>
    <definedName name="_RIVd510c5bd98684b5bb688e9f526c0e8ad" hidden="1">#REF!</definedName>
    <definedName name="_RIVd5180fc5116e4edaa9fb09a2e013fb43" hidden="1">#REF!</definedName>
    <definedName name="_RIVd58d35825f1d49cab01222514f370a3f" hidden="1">#REF!</definedName>
    <definedName name="_RIVd5bda267c4b44bec9c4ed37749f1a4c0" hidden="1">Notes_AccPolicies_TotalSalons!$F:$F</definedName>
    <definedName name="_RIVd5ea58e09c7d4b888f7b8a89b3ea16a9" hidden="1">#REF!</definedName>
    <definedName name="_RIVd5f6648eb1c043e9a49046beefe349f0" hidden="1">Notes_BusinessComb_ZACC!$25:$25</definedName>
    <definedName name="_RIVd60002411a024ea59670c718d19ecdb8" hidden="1">#REF!</definedName>
    <definedName name="_RIVd61ae5bfce4f4588b5fb2b3540d9cb8d" hidden="1">#REF!</definedName>
    <definedName name="_RIVd652c89340f74ac3880386e78df0ab9d" hidden="1">#REF!</definedName>
    <definedName name="_RIVd65b2717985648df872840c3a75299f7" hidden="1">#REF!</definedName>
    <definedName name="_RIVd66511c85a7643b38c4380dc55589cbb" hidden="1">Notes_AccountingPolicies_Statem!$7:$7</definedName>
    <definedName name="_RIVd6712b8d936f4a0f95716d5912347924" hidden="1">#REF!</definedName>
    <definedName name="_RIVd6751098c3bc438282dad9d9484fb45c" hidden="1">#REF!</definedName>
    <definedName name="_RIVd67d66286d8548dcadbedf0249da5feb" hidden="1">#REF!</definedName>
    <definedName name="_RIVd684716d5ad245669af2ac409250e22f" hidden="1">#REF!</definedName>
    <definedName name="_RIVd6acef69fc6648d3819a828ecc036f98" hidden="1">Notes_Investment_LongTermBorrow!$7:$7</definedName>
    <definedName name="_RIVd6b576e98b51440e9b49472382590ce4" hidden="1">Item_DirectorsSenior_KoujiEguch!$11:$11</definedName>
    <definedName name="_RIVd6e26df59410419cb1eb3a5eae42de69" hidden="1">Notes_StockBased_StockOptionAct!$27:$27</definedName>
    <definedName name="_RIVd6eeef7f14a44c19bbe5c3b76ccde8a9" hidden="1">FS_Equity!#REF!</definedName>
    <definedName name="_RIVd70337ff1a1d44c3a72c199d3f9f4f6f" hidden="1">Notes_AccountingPolicies_St!$13:$13</definedName>
    <definedName name="_RIVd706b2a016f24766bf3baf91e389d72f" hidden="1">Note_Compensation_Balance!$K:$K</definedName>
    <definedName name="_RIVd714049262934c08803d462c54814646" hidden="1">#REF!</definedName>
    <definedName name="_RIVd71f374a8a3448c49dc421361cb46321" hidden="1">#REF!</definedName>
    <definedName name="_RIVd725757b03aa498891299d3a729b3086" hidden="1">Notes_IncomeTaxes_TaxEffects!$H:$H</definedName>
    <definedName name="_RIVd74e6159ded94e73a17ce2fc6a1cf2b9" hidden="1">#REF!</definedName>
    <definedName name="_RIVd75c2e9af86e42c5aaddc1ac91dbbd74" hidden="1">Item_KeyPerformanceIndicators!$6:$6</definedName>
    <definedName name="_RIVd75d7d1edf9c4d0f9ac7a0da142ad46d" hidden="1">#REF!</definedName>
    <definedName name="_RIVd76b07979278473b836fa50694702b9a" hidden="1">FS_IncomeStatement!$4:$4</definedName>
    <definedName name="_RIVd77fa6a8975d43d5ac84d2d8abf36af2" hidden="1">Notes_AccountingPolicies_Statem!$J:$J</definedName>
    <definedName name="_RIVd78aec9068a84449950e3c38f03a3d47" localSheetId="59" hidden="1">'Note_Recognition_Revenue(2022)'!$31:$31</definedName>
    <definedName name="_RIVd78aec9068a84449950e3c38f03a3d47" hidden="1">'Note_Recognition_Revenue(2023)'!$15:$15</definedName>
    <definedName name="_RIVd78e308315ba4b13b6c532e346232500" hidden="1">#REF!</definedName>
    <definedName name="_RIVd796f83b5bbb4c72af08c8b6e0c9ce30" hidden="1">FS_IncomeStatement!$41:$41</definedName>
    <definedName name="_RIVd7c6e7e6e2da47a38b196813a55a4d4c" hidden="1">Item_KeyPerformanceIndicators!$K:$K</definedName>
    <definedName name="_RIVd7e03a91dd614c2e9e0dd6c8e5850f92" hidden="1">'Note_Recognition_Revenue(2022)'!$18:$18</definedName>
    <definedName name="_RIVd822885fe8944dec8ffd1d205c1c4942" hidden="1">#REF!</definedName>
    <definedName name="_RIVd8484883fca14a9cb4944cdd5013358b" hidden="1">#REF!</definedName>
    <definedName name="_RIVd86873b80ec44683a3ebdfd3ef02b497" localSheetId="18" hidden="1">Notes_BusinessComb_ZACC!$4:$4</definedName>
    <definedName name="_RIVd86873b80ec44683a3ebdfd3ef02b497" hidden="1">Notes_BusinessComb_SAWAN!$4:$4</definedName>
    <definedName name="_RIVd86ccf4435b847f484b6d9961ce0ea77" hidden="1">#REF!</definedName>
    <definedName name="_RIVd89aa7d4851a4c6fb1f2bd5ef1af414d" hidden="1">#REF!</definedName>
    <definedName name="_RIVd8a49638d8f54a0f8e03c24854212ac1" hidden="1">Item_BoardDiversityMatrix!$6:$6</definedName>
    <definedName name="_RIVd8d50ad0a542482cb435a5f655b1bddc" hidden="1">FS_IncomeStatement!$17:$17</definedName>
    <definedName name="_RIVd8e959673bdf420da98abd9ef9b08bfa" hidden="1">Item_BoardDiversityMatrix!$B:$B</definedName>
    <definedName name="_RIVd8f14055434344f5bc5b8034e8db3783" hidden="1">Notes_SegmentInformation!$M:$M</definedName>
    <definedName name="_RIVd9253a7b3d7a4dad8a03c0064846400e" hidden="1">Item_DirectorsSenior_Summarizes!$B:$B</definedName>
    <definedName name="_RIVd9326413a0ed4433937184f024c36591" hidden="1">Notes_AccountingPolicies_Statem!$G:$G</definedName>
    <definedName name="_RIVd93baf9698804b7f989bb9ac443b561e" hidden="1">#REF!</definedName>
    <definedName name="_RIVd94598f27ebc4a0e91ea1d6b5dae0840" hidden="1">#REF!</definedName>
    <definedName name="_RIVd96096f212844d83a721a6f0b9362856" hidden="1">Note_Compensation_StockOption!$3:$3</definedName>
    <definedName name="_RIVd9761bad2a6f454b83f6431504bcab68" hidden="1">#REF!</definedName>
    <definedName name="_RIVd97eb50ebb9e4dc298b06130dfa190bd" hidden="1">Notes_Leases_FuturePayments!$6:$6</definedName>
    <definedName name="_RIVd98bfa0743534fc89ff7d3d532a33f49" hidden="1">Notes_SegmentInformation!$B:$B</definedName>
    <definedName name="_RIVd9c16a4c70ef4aa2a35504a5c43e8234" hidden="1">#REF!</definedName>
    <definedName name="_RIVd9cd7d44a2414c489deedfcd92022eee" hidden="1">Notes_Goodwill_AmortizationOfIn!$D:$D</definedName>
    <definedName name="_RIVd9d3f449fd07445e8bffc1cfb51bb73a" localSheetId="4" hidden="1">#REF!</definedName>
    <definedName name="_RIVd9d3f449fd07445e8bffc1cfb51bb73a" hidden="1">#REF!</definedName>
    <definedName name="_RIVd9ed763ca8494b759aa2efed426da471" hidden="1">#REF!</definedName>
    <definedName name="_RIVda01d13e516e48e0accb973466890c0f" hidden="1">#REF!</definedName>
    <definedName name="_RIVda18882d198b40eab0cd76d52274b5ac" hidden="1">Notes_EarningsPerShare_Reconcil!$K:$K</definedName>
    <definedName name="_RIVda1997c074da46d2b76c88071e3cbf49" hidden="1">FS_Equity!$R:$R</definedName>
    <definedName name="_RIVda2c57a363414412b00515f97a531cee" hidden="1">Notes_AccountingPolicies_St!$11:$11</definedName>
    <definedName name="_RIVda5243cf92b24429961b9de9a455673e" hidden="1">Note_Compensation_ContractLiabi!$11:$11</definedName>
    <definedName name="_RIVda6368c4e9be4c388728d0c7cf5e19f9" localSheetId="59" hidden="1">'Note_Recognition_Revenue(2022)'!$8:$8</definedName>
    <definedName name="_RIVda6368c4e9be4c388728d0c7cf5e19f9" hidden="1">'Note_Recognition_Revenue(2023)'!$8:$8</definedName>
    <definedName name="_RIVda81c54ba72a45cbb814e8f7f2dbf220" hidden="1">#REF!</definedName>
    <definedName name="_RIVda9746f3d6ba48fd988a3d171af7380a" hidden="1">Notes_Goodwill_IntangibleAssets!$4:$4</definedName>
    <definedName name="_RIVdaba1c0d1d8f48a7a12c5e8808bc1ac5" hidden="1">#REF!</definedName>
    <definedName name="_RIVdb0cfff2be82413b85fa62464bdd7425" hidden="1">Notes_EarningsPerShare_Reconcil!$14:$14</definedName>
    <definedName name="_RIVdb31e40415174021a8d675663d11589a" hidden="1">Notes_BusinessComb_SAWAN!$19:$19</definedName>
    <definedName name="_RIVdb6b6bcfd9e9498289c3037e3772d114" hidden="1">#REF!</definedName>
    <definedName name="_RIVdb95b9da166f40db9dd5cb9da3cb16c5" hidden="1">Notes_EarningsPerShare_Reconcil!$J:$J</definedName>
    <definedName name="_RIVdbb49935aaf74d97815300ddee71cf81" hidden="1">Item_KeyPerformanceIndicators!$23:$23</definedName>
    <definedName name="_RIVdbf2c2a5f1784b19aba82e5c35895d75" hidden="1">Notes_IncomeTaxes_Reconcoliatio!$8:$8</definedName>
    <definedName name="_RIVdbfebbee9aad4970b09e7abd17c4b560" hidden="1">FS_IncomeStatement!$12:$12</definedName>
    <definedName name="_RIVdc19e33f5f1849d0bb80225207f9b017" hidden="1">#REF!</definedName>
    <definedName name="_RIVdc2a4e65a31b42bb8042891628397a57" hidden="1">Notes_StockBased_StockOptionAct!$21:$21</definedName>
    <definedName name="_RIVdc61b5da1e9a49d69ceaf5ca7bb47b5c" hidden="1">Item_DirectorsSenior_KoujiEguch!$A:$A</definedName>
    <definedName name="_RIVdc7e8c68f19c4fe6b0cf7ac0309bd5f0" hidden="1">Notes_Goodwill_CarryingAmount!$5:$5</definedName>
    <definedName name="_RIVdc9af570face421c8d32ceafc27a2c98" hidden="1">Notes_EarningsPerShare_Reconcil!$B:$B</definedName>
    <definedName name="_RIVdca944ff37c046afbcd62da78ad79d6e" hidden="1">Notes_BusinessComb_ZACC!$10:$10</definedName>
    <definedName name="_RIVdcbfe6b6bc9f4631a281c7b3619dc230" hidden="1">Item_FinancialInformationIncome!$9:$9</definedName>
    <definedName name="_RIVdcc59339bb65444ebac9e95534ee9d7c" hidden="1">Notes_OtherCompIncome_TaxEffect!$D:$D</definedName>
    <definedName name="_RIVdcda70ee52b34f49a69ab4fedd6ef762" hidden="1">FS_IncomeStatement!$29:$29</definedName>
    <definedName name="_RIVdce5ebc3df564584927691d07c4ae2ae" hidden="1">#REF!</definedName>
    <definedName name="_RIVdcfdb6d136e04a9ebe8d2eec040e9155" hidden="1">Notes_Investment_LongTermBorrow!$3:$3</definedName>
    <definedName name="_RIVdd120893545542c18fe93c8a8509778f" hidden="1">#REF!</definedName>
    <definedName name="_RIVdd32badee23042919662b71a52f4e114" hidden="1">Item_DirectorsSenior_Auditors!$7:$7</definedName>
    <definedName name="_RIVdd48d363c5504ab0a58b5b4bfbced209" hidden="1">Notes_Goodwill_IntangibleAssets!$9:$9</definedName>
    <definedName name="_RIVdd61ec0362bc4ca1a60170aa40bd5bd2" hidden="1">Item_DirectorsSenior_Auditors!$10:$10</definedName>
    <definedName name="_RIVdd62f45368f24a80853241b7388cba5d" hidden="1">#REF!</definedName>
    <definedName name="_RIVdd667f3a7bb2422ab7fb1054ff37c316" hidden="1">Note_Compensation_Balance!$A:$A</definedName>
    <definedName name="_RIVdd713585a8a542fa955772f5c06132ea" hidden="1">Item_KeyPerformanceIndicators!$C:$C</definedName>
    <definedName name="_RIVdd9d8f76c1f04cef807d9ba3adbad8ec" hidden="1">#REF!</definedName>
    <definedName name="_RIVddab1aee64d64cf9bb59206dcfd51ab6" hidden="1">Item_BoardDiversityMatrix!$D:$D</definedName>
    <definedName name="_RIVddc5efae8e5b4097af3c9bbb6a43c310" hidden="1">#REF!</definedName>
    <definedName name="_RIVdddc50f544984d6c86f1e55634be9e83" hidden="1">Notes_Leases_SubleaseRevenues!$H:$H</definedName>
    <definedName name="_RIVdde1229bb0fa43bc8ae03d7bfb99cdfe" hidden="1">#REF!</definedName>
    <definedName name="_RIVddf4a20a2789498199600e58dd97b8d3" hidden="1">#REF!</definedName>
    <definedName name="_RIVde029dfe7af847fe9b20244cfb511699" hidden="1">#REF!</definedName>
    <definedName name="_RIVde2e2b9b791340958722ea6cc54a8125" hidden="1">#REF!</definedName>
    <definedName name="_RIVde5c149b63c846b8a1fb6568fa010079" hidden="1">#REF!</definedName>
    <definedName name="_RIVde720548e77e4688a9420da76cdff5c0" hidden="1">#REF!</definedName>
    <definedName name="_RIVde790d9f850242bd85c3f98272ffa837" hidden="1">Notes_Leases_LeaseCosts!$H:$H</definedName>
    <definedName name="_RIVde949cef9c6b4c7cadcdac8f7e83dc50" hidden="1">#REF!</definedName>
    <definedName name="_RIVde9a8ac72da14e26bc694291f1dd1626" hidden="1">#REF!</definedName>
    <definedName name="_RIVdeafd84558ba4aeb9d7653fc42b8e621" hidden="1">Notes_Investment_NonMarketableS!$G:$G</definedName>
    <definedName name="_RIVded2d226969749a7926d777c48be5fdf" hidden="1">Notes_EarningsPerShare_Reconcil!$H:$H</definedName>
    <definedName name="_RIVdedcb62f615b4c9a96b48633b8c52fc6" hidden="1">Item_FinancialInformationIncome!$20:$20</definedName>
    <definedName name="_RIVdee0193239304b12b36c548f4c12fda7" hidden="1">Notes_Goodwill_IntangibleAssets!$3:$3</definedName>
    <definedName name="_RIVdefd6c51658a4b228cef6fff5de5e6a6" hidden="1">FS_Equity!$AI:$AI</definedName>
    <definedName name="_RIVdf134d44e2b44370a35bb6aa19465814" hidden="1">#REF!</definedName>
    <definedName name="_RIVdf2f8e4b7a14479ba95843dbafeaba70" hidden="1">Notes_Leases_FuturePayments_Sub!$D:$D</definedName>
    <definedName name="_RIVdf4af3c70a794d7b98bc8d932721841b" hidden="1">Notes_Investment_NonMarketableS!$O:$O</definedName>
    <definedName name="_RIVdf7961adfe124524add8f00c663d7c59" hidden="1">#REF!</definedName>
    <definedName name="_RIVdf7ba46bba6b447fb2d53a21345e252d" hidden="1">Item_DirectorsSenior_Auditors!$F:$F</definedName>
    <definedName name="_RIVdf7e7b85e9fe40009216aadb4a04a618" hidden="1">Notes_AssetRetirement_Reconcili!$7:$7</definedName>
    <definedName name="_RIVdf879695646c43ee9bdd5ecabe6e999f" hidden="1">#REF!</definedName>
    <definedName name="_RIVdf94a9720c7a4f41b681464933c30586" hidden="1">Notes_FairValue_NonRecurring!$24:$24</definedName>
    <definedName name="_RIVdf9f9c1c7ad7486995c77067cf5cd3f3" hidden="1">#REF!</definedName>
    <definedName name="_RIVdfbd44de0f364a138a43b1f50ba0772a" hidden="1">#REF!</definedName>
    <definedName name="_RIVe023721e28914c20a2a59a059969b21f" hidden="1">'Note_Recognition_Revenue(2022)'!$32:$32</definedName>
    <definedName name="_RIVe02944607ac44535b5cc8b013aec378a" hidden="1">Notes_IncomeTaxes_Summary!$6:$6</definedName>
    <definedName name="_RIVe03333b78f7d450c8714503e618f0c43" hidden="1">Note_Compensation_Balance!$E:$E</definedName>
    <definedName name="_RIVe04192cc8c3c4cec88051e6831446e4a" hidden="1">Notes_Leases_SubleaseRevenues!$3:$3</definedName>
    <definedName name="_RIVe04f7645071b429694e21e4a8e5981d4" hidden="1">#REF!</definedName>
    <definedName name="_RIVe084a4ec2c444d7a872aefff80f5f9e0" hidden="1">Note_Compensation_StockOption!$F:$F</definedName>
    <definedName name="_RIVe0897a0c33bc4c99bcf6fc4e683b9c3e" hidden="1">#REF!</definedName>
    <definedName name="_RIVe0d2717d6d2d463da147b7dca39de5e6" hidden="1">#REF!</definedName>
    <definedName name="_RIVe0d4344be38f43fa9cf36d26f767b86b" hidden="1">#REF!</definedName>
    <definedName name="_RIVe0f84ab34bbc4e8f92bd05be5ce851e2" hidden="1">#REF!</definedName>
    <definedName name="_RIVe107383a79fa48c2952cd142aad743a6" hidden="1">#REF!</definedName>
    <definedName name="_RIVe136bb9a861b47a48be8ee7affbde342" hidden="1">#REF!</definedName>
    <definedName name="_RIVe16475902529427f8bcffca6978766b3" hidden="1">#REF!</definedName>
    <definedName name="_RIVe1967bfc77cb4208b0da7a82a1aa39ba" hidden="1">Note_Compensation_Granted!$B:$B</definedName>
    <definedName name="_RIVe1c3e4597cb743da84bfff48ab53ea0c" hidden="1">Item_KeyPerformanceIndicators!$R:$R</definedName>
    <definedName name="_RIVe1d24db2822746d9938d0fae9c0cd2a5" hidden="1">#REF!</definedName>
    <definedName name="_RIVe1dbf77f454049279e82913fdcfaa52f" hidden="1">Notes_Investment_MaturitiesOfBo!$9:$9</definedName>
    <definedName name="_RIVe1fff1e6a3b2477da52884b676f1bbc1" hidden="1">#REF!</definedName>
    <definedName name="_RIVe20768e3dc494072913f44adb0ad943a" hidden="1">Notes_EarningsPerShare_Reconcil!$10:$10</definedName>
    <definedName name="_RIVe20986794a764e7ab91a987c5c671fb1" hidden="1">#REF!</definedName>
    <definedName name="_RIVe212bb58ce584372af0035ac2d36628a" localSheetId="59" hidden="1">'Note_Recognition_Revenue(2022)'!$G:$G</definedName>
    <definedName name="_RIVe212bb58ce584372af0035ac2d36628a" hidden="1">'Note_Recognition_Revenue(2023)'!$G:$G</definedName>
    <definedName name="_RIVe2148058a0214ecc9d13e47c76d848d3" hidden="1">Notes_FairValue_NonRecurring!$L:$L</definedName>
    <definedName name="_RIVe23d7c92f9bb486e974da479bd5b4b7a" hidden="1">Notes_Leases_FuturePayments!$7:$7</definedName>
    <definedName name="_RIVe276dc091899444a8221c2a487a1315c" localSheetId="4" hidden="1">#REF!</definedName>
    <definedName name="_RIVe276dc091899444a8221c2a487a1315c" hidden="1">#REF!</definedName>
    <definedName name="_RIVe2978f4bcc324082b3a4c23d3bd14b8e" hidden="1">Item_DirectorsSenior_Auditors!$I:$I</definedName>
    <definedName name="_RIVe2a3161e48b8424a9d291b01e40cc395" hidden="1">#REF!</definedName>
    <definedName name="_RIVe2e07e555b4c4aa79257b98fa1404b9b" hidden="1">Item_FinancialInformationIncome!$G:$G</definedName>
    <definedName name="_RIVe342caa2cb3044d89849eeae668374b4" hidden="1">Notes_Leases_FuturePayments!$11:$11</definedName>
    <definedName name="_RIVe34395d4872d4934b7f6ef90a7f5d26d" hidden="1">#REF!</definedName>
    <definedName name="_RIVe3779ab5dee44c999d663ef3d76d6846" hidden="1">Notes_AccountingPolicies_!$E:$E</definedName>
    <definedName name="_RIVe391ff1e59d24e9fbbdc49f2fcca9da6" hidden="1">#REF!</definedName>
    <definedName name="_RIVe3e0278f804b4dcca178c97c600a7df4" hidden="1">Notes_AccPolicies_ASC606!$5:$5</definedName>
    <definedName name="_RIVe3f9bbe4c00f4368a2a2586b0cb6e5d7" hidden="1">Notes_OtherCompIncome_ChangesIn!$9:$9</definedName>
    <definedName name="_RIVe42183846b624595a65faeb9ada16787" hidden="1">#REF!</definedName>
    <definedName name="_RIVe42b9c9f32684af0897682dbe014fe53" hidden="1">#REF!</definedName>
    <definedName name="_RIVe446397a8ed64f3d9de1193e37da7843" hidden="1">#REF!</definedName>
    <definedName name="_RIVe45bff6b12a0416486f9b1d5adf81ae8" hidden="1">#REF!</definedName>
    <definedName name="_RIVe4806bd82cdf445da7e304e1d6b7ec89" localSheetId="4" hidden="1">Item_KeyPerformanceIndicators!$E:$E</definedName>
    <definedName name="_RIVe4806bd82cdf445da7e304e1d6b7ec89" hidden="1">Item_OrganizationalStructure!$I:$I</definedName>
    <definedName name="_RIVe4b0e9914d7343e5b09652307365263e" hidden="1">#REF!</definedName>
    <definedName name="_RIVe4c14d2b8755462b944630451e07033d" hidden="1">#REF!</definedName>
    <definedName name="_RIVe4c2201c0cfe403bbe1115507824bccf" hidden="1">FS_IncomeStatement!$38:$38</definedName>
    <definedName name="_RIVe4c90eb519a44d8b8e8ba43442896ae9" hidden="1">Notes_AccountingPolicies_Balanc!$15:$15</definedName>
    <definedName name="_RIVe4cd688a8680407a9f2565dd1c3e7ac6" hidden="1">#REF!</definedName>
    <definedName name="_RIVe4db1a9a237b437b9b2b8b41e0a3efe2" hidden="1">FS_IncomeStatement!$I:$I</definedName>
    <definedName name="_RIVe4ea0350c4954ca7a8976908e947a2a7" hidden="1">Item_Shareholders_BeneficialOwn!$4:$4</definedName>
    <definedName name="_RIVe4ea341c43bd4cc9805f6e5fd0b3ff86" hidden="1">#REF!</definedName>
    <definedName name="_RIVe50ecd4535a84c3391b76c48e7e97a59" localSheetId="18" hidden="1">Notes_BusinessComb_ZACC!$24:$24</definedName>
    <definedName name="_RIVe50ecd4535a84c3391b76c48e7e97a59" hidden="1">Notes_BusinessComb_SAWAN!$24:$24</definedName>
    <definedName name="_RIVe560bbee492844b8ae59dd7c7491f8b1" hidden="1">#REF!</definedName>
    <definedName name="_RIVe567035831334a8a80cb279d98e3dc28" hidden="1">Notes_Goodwill_CarryingAmount!$15:$15</definedName>
    <definedName name="_RIVe58e95086b884409b5fb760305bd5b60" hidden="1">#REF!</definedName>
    <definedName name="_RIVe597ff3a03a04950b0ecf9d7c804abcf" hidden="1">Notes_IncomeTaxes_TaxEffects!$26:$26</definedName>
    <definedName name="_RIVe5b627ad43914c3d9b48a711e70cf584" hidden="1">#REF!</definedName>
    <definedName name="_RIVe5cf4e2f70fe4dd3bd5f6b0f8a10ecc9" hidden="1">#REF!</definedName>
    <definedName name="_RIVe5e3dab0559e45b0995a9b0fedcedc81" hidden="1">#REF!</definedName>
    <definedName name="_RIVe5f4d14981a8406a8f4a1a2ff1dd2100" hidden="1">Note_Compensation_Granted!$E:$E</definedName>
    <definedName name="_RIVe5f986ad565e4e2789c54e57a1c21218" hidden="1">#REF!</definedName>
    <definedName name="_RIVe5fd0a5c325d48d5a531b9ff3f9cde91" hidden="1">Notes_Investment_LongTermBorrow!$10:$10</definedName>
    <definedName name="_RIVe60342dfa7ac4a489cc7ad5e419b15a6" hidden="1">Item_FinancialInformationIncome!$11:$11</definedName>
    <definedName name="_RIVe60b2ddc281247e5a5394c8dd9e285d7" hidden="1">#REF!</definedName>
    <definedName name="_RIVe61253bdcd8f43119773b2f3b9f6ca8b" hidden="1">#REF!</definedName>
    <definedName name="_RIVe6299b33202946bb9f71934f0f365df0" hidden="1">'Note_Recognition_Revenue(2022)'!$B:$B</definedName>
    <definedName name="_RIVe63f3982cde0421bbb7c10a402181663" hidden="1">#REF!</definedName>
    <definedName name="_RIVe661db693f744588ac739e178a9d5a39" localSheetId="4" hidden="1">#REF!</definedName>
    <definedName name="_RIVe661db693f744588ac739e178a9d5a39" hidden="1">#REF!</definedName>
    <definedName name="_RIVe66931c3c6b84c50961df1a90df51c43" hidden="1">#REF!</definedName>
    <definedName name="_RIVe6813a860a6449669b28c9534e3709ca" hidden="1">#REF!</definedName>
    <definedName name="_RIVe6908583372048b1b8b6a69fa91075cb" localSheetId="4" hidden="1">#REF!</definedName>
    <definedName name="_RIVe6908583372048b1b8b6a69fa91075cb" hidden="1">#REF!</definedName>
    <definedName name="_RIVe690dfd3701048be9e0cf6987c26fd14" hidden="1">Note_Compensation_ContractLiabi!$C:$C</definedName>
    <definedName name="_RIVe6986c216f064cd79b7084eff545728e" hidden="1">#REF!</definedName>
    <definedName name="_RIVe6aa62822880437ebdfbffae99d8651f" hidden="1">Notes_SegmentInformation!$27:$27</definedName>
    <definedName name="_RIVe6baddaae4cb4e3d8e53fd584170d500" hidden="1">#REF!</definedName>
    <definedName name="_RIVe6d5c53e2ed6495f95c280a864165f85" hidden="1">Item_FinancialInformationIncome!$U:$U</definedName>
    <definedName name="_RIVe6f6d55fed2f49c08b9670703decbc47" hidden="1">Note_Compensation_Granted!$A:$A</definedName>
    <definedName name="_RIVe7079cf27d274f489982f8a5947a545f" hidden="1">#REF!</definedName>
    <definedName name="_RIVe71e8827c21b4c6c9f475c5dc87621c6" hidden="1">Notes_FinancialInstru_Carrying!$A:$A</definedName>
    <definedName name="_RIVe7341d37684c4910a576a9ead97cdade" hidden="1">Note_Compensation_Granted!$18:$18</definedName>
    <definedName name="_RIVe73540069e474e0a977aa2bdabc10e52" hidden="1">Notes_Leases_FuturePayments_Sub!$B:$B</definedName>
    <definedName name="_RIVe740e8af60b942b68e3e3294e73c3fd5" hidden="1">#REF!</definedName>
    <definedName name="_RIVe74d891e28734d1cbf1179ccb07bb178" hidden="1">Item_FinancialInformationIncome!$25:$25</definedName>
    <definedName name="_RIVe75586f21e3c4fe2bb2ee850dcc85dbc" hidden="1">#REF!</definedName>
    <definedName name="_RIVe758eff7a8ca489f93f718980f9ddc20" hidden="1">'Notes_BusinessComb_Relax Salons'!$9:$9</definedName>
    <definedName name="_RIVe7761147912147779adb5fef671a774d" hidden="1">Item_FinancialInformationIncome!$8:$8</definedName>
    <definedName name="_RIVe7801a13e36343b4bac16a341fcf4535" hidden="1">Notes_EarningsPerShare_Reconcil!$15:$15</definedName>
    <definedName name="_RIVe7a2c6d815e943cda8d40640586ba6a1" hidden="1">#REF!</definedName>
    <definedName name="_RIVe7ad1ca3b6d9462888dc22cca564354e" hidden="1">#REF!</definedName>
    <definedName name="_RIVe7b6b96d871f4c8e9393a342bc424db6" localSheetId="41" hidden="1">Notes_RevenueRec!$C:$C</definedName>
    <definedName name="_RIVe7b6b96d871f4c8e9393a342bc424db6" localSheetId="42" hidden="1">Notes_RevenueRec_ContBalanc!$D:$D</definedName>
    <definedName name="_RIVe7b6b96d871f4c8e9393a342bc424db6" localSheetId="43" hidden="1">Notes_RevenueRec_ContLiab!$D:$D</definedName>
    <definedName name="_RIVe7b6b96d871f4c8e9393a342bc424db6" localSheetId="44" hidden="1">Notes_RevenueRec_EstimatedRev!$E:$E</definedName>
    <definedName name="_RIVe7b6b96d871f4c8e9393a342bc424db6" hidden="1">Notes_IncomeTaxes_Carryforwards!$D:$D</definedName>
    <definedName name="_RIVe7cd8ab1f1814459927fc785916b7dff" hidden="1">Notes_SegmentInformation!$14:$14</definedName>
    <definedName name="_RIVe7d816a9f39d4285bc343774704cc57e" hidden="1">#REF!</definedName>
    <definedName name="_RIVe826052159f2470bbe77fd550a8bc5d8" hidden="1">#REF!</definedName>
    <definedName name="_RIVe8309508fe1149b49e3e6c9476487933" hidden="1">Item_DirectorsSenior_Auditors!$12:$12</definedName>
    <definedName name="_RIVe86c61325b1749748e875ea27a95310e" hidden="1">#REF!</definedName>
    <definedName name="_RIVe88350ad828d4bcfba83dcb4f8fa7584" hidden="1">Notes_Leases_LeaseCosts!$D:$D</definedName>
    <definedName name="_RIVe8ab3328bbe14068b3dd1f9d8d3563b9" hidden="1">#REF!</definedName>
    <definedName name="_RIVe8cbf23e18d143bb86c093cbe77046ae" hidden="1">Note_Compensation_Balance!$6:$6</definedName>
    <definedName name="_RIVe92cccff4b7045479f58acf7e7922aa9" hidden="1">Note_Compensation_Obligations!$A:$A</definedName>
    <definedName name="_RIVe950b6a4f20440c48b9a773ee38b89a1" hidden="1">Item_OrganizationalStructure!$5:$5</definedName>
    <definedName name="_RIVe9572d1db5ef42e1978be4a6f33df6b6" hidden="1">FS_IncomeStatement!$34:$34</definedName>
    <definedName name="_RIVe9670ab784b342b0ae8202503a402302" hidden="1">Note_Compensation_ContractLiabi!$9:$9</definedName>
    <definedName name="_RIVe980259e99794f9ea83d8e968f434718" hidden="1">Notes_Investment_NonMarketableS!$8:$8</definedName>
    <definedName name="_RIVe9c62fdafafc449e9f998cc450d150b9" hidden="1">Item_5_A_OperatingResults_Recon!$J:$J</definedName>
    <definedName name="_RIVe9cab86a5d0e49a8b159f4d3bdc118e6" hidden="1">Notes_Goodwill_IntangibleAssets!$8:$8</definedName>
    <definedName name="_RIVe9fa86e01658473888552295f6eacf33" hidden="1">#REF!</definedName>
    <definedName name="_RIVe9fd3578dfa0476f9a60549ba33dd77f" hidden="1">'Notes_BusinessComb_Relax Salons'!$3:$3</definedName>
    <definedName name="_RIVea0c2e15220944058cc2de35ae257fbc" hidden="1">#REF!</definedName>
    <definedName name="_RIVea12cf017d4d4f2096d801cdcb9c8a08" hidden="1">Item_5_A_OperatingResults_Recon!$17:$17</definedName>
    <definedName name="_RIVea262371c81445c8a264cf0801953850" hidden="1">Notes_AccountingPolicies_St!$7:$7</definedName>
    <definedName name="_RIVea2b35b4a49d442da8a6de8ae0383743" hidden="1">Notes_FairValue_NonRecurring!$18:$18</definedName>
    <definedName name="_RIVea4be45d396b46c482c0c99ef119a9f1" hidden="1">Item_KeyPerformanceIndicators!$20:$20</definedName>
    <definedName name="_RIVea73e52030dd4008aa4ced3b908f5831" hidden="1">Notes_StockBased_StockOptionAct!$17:$17</definedName>
    <definedName name="_RIVea911d83c37b400b8fecfca31fbf864a" hidden="1">Notes_Goodwill_AmortizationOfIn!$9:$9</definedName>
    <definedName name="_RIVeab1792c5826413693d5b417bc7e0de3" hidden="1">Notes_AccountingPolicies_Balanc!$11:$11</definedName>
    <definedName name="_RIVeae4f1a1d21c481dbcb0ea0dbacbcfa6" hidden="1">Notes_FairValue_NonRecurring!$4:$4</definedName>
    <definedName name="_RIVeb0f6ddba8854400b6285306596613eb" hidden="1">#REF!</definedName>
    <definedName name="_RIVeb21720b773048698f8ebc4fda2bb823" hidden="1">Notes_FairValue_NonRecurring!$K:$K</definedName>
    <definedName name="_RIVeb41707242114db4b6e2a8e3d4159561" hidden="1">#REF!</definedName>
    <definedName name="_RIVeb43f45b91af4d218ea92624a26b13f1" hidden="1">Notes_EarningsPerShare_Reconcil!$S:$S</definedName>
    <definedName name="_RIVeb65f55e19ae40bdbfea58ac70f169da" hidden="1">#REF!</definedName>
    <definedName name="_RIVeba92a09953f4591944fc20adc3420d0" hidden="1">Item_5_A_OperatingResults_Recon!$13:$13</definedName>
    <definedName name="_RIVebcea1fcd01e4e1eb10f992764cf3de8" hidden="1">Item_DirectorsSenior_Summarizes!$H:$H</definedName>
    <definedName name="_RIVebd37ade09394cb4823c2b57c17359ba" hidden="1">Note_Compensation_Balance!$10:$10</definedName>
    <definedName name="_RIVebf6d10956c5414f9ac73e3b1d602014" hidden="1">#REF!</definedName>
    <definedName name="_RIVebfc9af2c1b14c21b06129f795cffce8" hidden="1">#REF!</definedName>
    <definedName name="_RIVec02022fb9594128a737b93ad789a9c2" hidden="1">#REF!</definedName>
    <definedName name="_RIVec10d564228e4e7f8db9cdf2d76b1cee" hidden="1">#REF!</definedName>
    <definedName name="_RIVec255f36c4be4c5aa83281e3076c97a4" hidden="1">Note_Compensation_Balance!$F:$F</definedName>
    <definedName name="_RIVec5aa1a22f2f49c59bb039d5fa72b57c" hidden="1">#REF!</definedName>
    <definedName name="_RIVec6339fc58154dbebab8836c41ac8511" hidden="1">Item_5_A_OperatingResults_Recon!$9:$9</definedName>
    <definedName name="_RIVec7bf8552dfa407f8d3c22211c6932bc" hidden="1">Notes_IncomeTaxes_TaxEffects!$30:$30</definedName>
    <definedName name="_RIVecaa728b343a464ca1b3cb6b22bc7ba3" hidden="1">#REF!</definedName>
    <definedName name="_RIVecae600de955407ab6d14cf763968f44" hidden="1">Notes_BusinessComb_SAWAN!$25:$25</definedName>
    <definedName name="_RIVeccd0757b7224c58a13674d7c58bb8b9" hidden="1">Notes_AccountingPolicies_St!$12:$12</definedName>
    <definedName name="_RIVecd536e1e81f4a1ca52977be24fb92da" hidden="1">Item_5_A_OperatingResults_Recon!$5:$5</definedName>
    <definedName name="_RIVecd773a5acfb4ab3b54e7cd17e37f491" hidden="1">#REF!</definedName>
    <definedName name="_RIVece003676a7b499188551e05b8a8f47b" hidden="1">#REF!</definedName>
    <definedName name="_RIVed3270c6eb374770a78ca3dcea794029" hidden="1">Notes_AccPolicies_TotalSalons!$E:$E</definedName>
    <definedName name="_RIVed6fc7650a7e4d9282ebfd9f9ccf94da" hidden="1">#REF!</definedName>
    <definedName name="_RIVed7e09a992f546b28a4788f0b67f2d30" hidden="1">#REF!</definedName>
    <definedName name="_RIVedb6810757834204b2f9a1ee4a9031c2" hidden="1">#REF!</definedName>
    <definedName name="_RIVedb8339bd3bd4d0084f75f08ed2971a8" hidden="1">#REF!</definedName>
    <definedName name="_RIVedd297a1eae84bae8b3b9521731be424" hidden="1">#REF!</definedName>
    <definedName name="_RIVeddf6f0ab31c4ea28242d954b398f2de" hidden="1">Item_DirectorsSenior_Category!$8:$8</definedName>
    <definedName name="_RIVedecd260fc0741eba8d166531c7a239b" hidden="1">#REF!</definedName>
    <definedName name="_RIVee3f75268a6a4e53b62547fc50d51246" hidden="1">Notes_BusinessComb_ZACC!$B:$B</definedName>
    <definedName name="_RIVee44208b5f01451680f0be28baa75c2f" hidden="1">FS_Equity!#REF!</definedName>
    <definedName name="_RIVee5800fb880346819e84faebbdf06847" hidden="1">#REF!</definedName>
    <definedName name="_RIVee6e94e2545c410dad48186363ac5dc3" hidden="1">Notes_FairValue_NonRecurring!#REF!</definedName>
    <definedName name="_RIVee715010cf6c4b74a1d7e1146fae3b4f" hidden="1">#REF!</definedName>
    <definedName name="_RIVee914f771f284f44989a0d4397f31004" hidden="1">#REF!</definedName>
    <definedName name="_RIVee91c5f3f1244168a313f82bb49c6519" hidden="1">#REF!</definedName>
    <definedName name="_RIVeeb171e779c54d9aa91594db162edc65" hidden="1">Notes_FinancialInstru_Carrying!$S:$S</definedName>
    <definedName name="_RIVeec6299fb02d450dac9149f7efededc7" hidden="1">Item_DirectorsSenior_Category!$B:$B</definedName>
    <definedName name="_RIVeed1bff0de76490295d4a5f6f824f981" hidden="1">Item_FinancialInformationIncome!$A:$A</definedName>
    <definedName name="_RIVeeef6b9cb4434c44882f4aab14c3e12f" hidden="1">Notes_StockBased_StockOptionAct!$I:$I</definedName>
    <definedName name="_RIVef3e18ea19974b42a982a01a0a0071b0" hidden="1">#REF!</definedName>
    <definedName name="_RIVef49ddda4db040d69531cb338b18f2b4" hidden="1">#REF!</definedName>
    <definedName name="_RIVef6df968f1a64a39a799a0b3e1538d84" hidden="1">FS_Equity!$F:$F</definedName>
    <definedName name="_RIVef6f58d4f03c4481943f23d0391a1bcf" hidden="1">#REF!</definedName>
    <definedName name="_RIVef73d5c71b5b495c89b8ce540618558a" hidden="1">#REF!</definedName>
    <definedName name="_RIVef88998b98334c009b053d1a77cdf2fe" hidden="1">Item_OperatingAndFinancial_Cash!$6:$6</definedName>
    <definedName name="_RIVef9ba786c9b64b53ae43e869ea57434d" hidden="1">Notes_Goodwill_CarryingAmount!$19:$19</definedName>
    <definedName name="_RIVefb25f6c7dea49a685e0e639179dff74" hidden="1">Item_BoardDiversityMatrix!$7:$7</definedName>
    <definedName name="_RIVefb5665bb0284ba9bea21ef1a1e75f82" localSheetId="41" hidden="1">Notes_RevenueRec!$12:$12</definedName>
    <definedName name="_RIVefb5665bb0284ba9bea21ef1a1e75f82" localSheetId="42" hidden="1">#REF!</definedName>
    <definedName name="_RIVefb5665bb0284ba9bea21ef1a1e75f82" localSheetId="43" hidden="1">#REF!</definedName>
    <definedName name="_RIVefb5665bb0284ba9bea21ef1a1e75f82" localSheetId="44" hidden="1">#REF!</definedName>
    <definedName name="_RIVefb5665bb0284ba9bea21ef1a1e75f82" hidden="1">Notes_IncomeTaxes_Carryforwards!$8:$8</definedName>
    <definedName name="_RIVefccc9048ea643ad9e29ec7e9642f810" hidden="1">#REF!</definedName>
    <definedName name="_RIVeffd0a2e00884e9093a1c654a98cd3f1" hidden="1">Note_Compensation_Granted!$3:$3</definedName>
    <definedName name="_RIVeffd1c6325fe4fa5b44b327cb8d2eead" hidden="1">#REF!</definedName>
    <definedName name="_RIVf005b2c55c7044c9bfb990b2dc51e91b" hidden="1">#REF!</definedName>
    <definedName name="_RIVf00e0aeca0b64cd9928554e78791c1f4" hidden="1">Notes_Goodwill_IntangibleAssets!$12:$12</definedName>
    <definedName name="_RIVf0118ef18636452997597ea130b6e7fb" hidden="1">#REF!</definedName>
    <definedName name="_RIVf0344591cc584078a366b81904a4ed60" hidden="1">#REF!</definedName>
    <definedName name="_RIVf07258965f154257baeb233cbe4cafd0" hidden="1">#REF!</definedName>
    <definedName name="_RIVf085c5b1212a46758487d8dc6165e8c3" hidden="1">#REF!</definedName>
    <definedName name="_RIVf087c08aca4e4f47a6b2d15a8fb35ee7" hidden="1">FS_Equity!$AH:$AH</definedName>
    <definedName name="_RIVf09cea3e21084925a433a3a5b1bbcb48" hidden="1">#REF!</definedName>
    <definedName name="_RIVf0bb448fadc44bc2bf16ef0626525d2b" hidden="1">Notes_Leases_OtherInformation!$K:$K</definedName>
    <definedName name="_RIVf0c989c1ef3a4862b4ddd86532ab5d8c" hidden="1">#REF!</definedName>
    <definedName name="_RIVf0d98f75e18e483d8e00792677f12cb6" hidden="1">Item_KeyPerformanceIndicators!$J:$J</definedName>
    <definedName name="_RIVf0dc2c63206e4c319de8fa839616331c" hidden="1">'Note_Recognition_Revenue(2022)'!$C:$C</definedName>
    <definedName name="_RIVf0eff4f1bad34232a736c529c0b12fce" hidden="1">#REF!</definedName>
    <definedName name="_RIVf136668b9b514550b404440ef5587d2e" hidden="1">Notes_Goodwill_AmortizationOfIn!$3:$3</definedName>
    <definedName name="_RIVf136fce5d07b4be4bb8422fcc650fbb4" localSheetId="4" hidden="1">#REF!</definedName>
    <definedName name="_RIVf136fce5d07b4be4bb8422fcc650fbb4" hidden="1">#REF!</definedName>
    <definedName name="_RIVf13d05e38dad45239985cd7fca882558" hidden="1">#REF!</definedName>
    <definedName name="_RIVf13fb946e9ed41c68df2c6b3284736d7" hidden="1">Note_Compensation_Granted!$K:$K</definedName>
    <definedName name="_RIVf1699d8709c14b84bb860f3b313bb8f9" hidden="1">FS_Equity!$N:$N</definedName>
    <definedName name="_RIVf172cc29ce6f4aab92445f1d7801c0aa" hidden="1">Item_FinancialInformationIncome!$15:$15</definedName>
    <definedName name="_RIVf1c079ae34fc4eeda1774156acfcf7b0" hidden="1">#REF!</definedName>
    <definedName name="_RIVf1ef3e67c63b4f7b8eef7d664b2ebfbd" hidden="1">Notes_EarningsPerShare_Reconcil!$D:$D</definedName>
    <definedName name="_RIVf1ff40cf8bb44b7386eda40c0315b04e" localSheetId="59" hidden="1">'Note_Recognition_Revenue(2022)'!$6:$6</definedName>
    <definedName name="_RIVf1ff40cf8bb44b7386eda40c0315b04e" hidden="1">'Note_Recognition_Revenue(2023)'!$6:$6</definedName>
    <definedName name="_RIVf2170fdfd0f545019f7ecd9b680c7016" hidden="1">Notes_AccountingPolicies_Balanc!$H:$H</definedName>
    <definedName name="_RIVf22e05417b774194adad39fe7d30d2d6" hidden="1">#REF!</definedName>
    <definedName name="_RIVf249638f2520404083a1ac0653092675" hidden="1">FS_Equity!$J:$J</definedName>
    <definedName name="_RIVf26395bfcf7f4a5c8ace1a2e6dddd638" hidden="1">#REF!</definedName>
    <definedName name="_RIVf268fb29cad84d749cd8750e32273c2c" hidden="1">Notes_FairValue_NonRecurring!$20:$20</definedName>
    <definedName name="_RIVf27258f40f294e7eb04a88934844dd93" hidden="1">Notes_Investment_LongTermBorrow!$A:$A</definedName>
    <definedName name="_RIVf2b3bc0d7dd34970aeb98ae10085a140" hidden="1">Notes_OtherCompIncome_TaxEffect!$8:$8</definedName>
    <definedName name="_RIVf2b4a01ae1fa42ea844e91d8fbd91bc3" hidden="1">#REF!</definedName>
    <definedName name="_RIVf2bb302db65942a28b77e99a48bf0f3c" localSheetId="4" hidden="1">#REF!</definedName>
    <definedName name="_RIVf2bb302db65942a28b77e99a48bf0f3c" hidden="1">#REF!</definedName>
    <definedName name="_RIVf2c6581c74c54e02a1f6cf0bb40ec381" hidden="1">Item_OperatingAndFinancial_Cash!$12:$12</definedName>
    <definedName name="_RIVf2f5e20ac1494f57bff2ef4940130354" hidden="1">#REF!</definedName>
    <definedName name="_RIVf309afc4aaf7453cac84efc40dde6c06" hidden="1">#REF!</definedName>
    <definedName name="_RIVf358f7e1f82b415b841dcfde37d8740d" hidden="1">Notes_Leases_OtherInformation!$F:$F</definedName>
    <definedName name="_RIVf35e98ca25d74f8a955c264cc0466237" hidden="1">#REF!</definedName>
    <definedName name="_RIVf36534a69ac74868acdc94e31121bbc2" hidden="1">#REF!</definedName>
    <definedName name="_RIVf3920ae5c1b1430e907fe2f4e8554699" hidden="1">#REF!</definedName>
    <definedName name="_RIVf394e98c7d86489695afb8ba46557045" hidden="1">FS_Equity!$M:$M</definedName>
    <definedName name="_RIVf39775dd5408410a8b9f04aee19a0268" hidden="1">#REF!</definedName>
    <definedName name="_RIVf3977bf16cfa463b9ba3d48da9b9af60" hidden="1">#REF!</definedName>
    <definedName name="_RIVf3c4d17f8d8f4c29b9f62b57f8cd4f20" hidden="1">#REF!</definedName>
    <definedName name="_RIVf3e63266687a4b818d93fdc3d95c53ab" hidden="1">#REF!</definedName>
    <definedName name="_RIVf4001607eff146a8bb89fe8c4364a7bc" hidden="1">#REF!</definedName>
    <definedName name="_RIVf4026459c673436ea5f0ebd29a58533f" hidden="1">'Notes_BusinessComb_Relax Salons'!$10:$10</definedName>
    <definedName name="_RIVf46fa67a8bad4973be2941e05c27fed5" hidden="1">Notes_SegmentInformation!$G:$G</definedName>
    <definedName name="_RIVf483d64d07d6462a8410b5f3805ce9e6" hidden="1">FS_Equity!$S:$S</definedName>
    <definedName name="_RIVf4882b564751417db67a3bf7f95b47d2" hidden="1">Note_Compensation_Obligations!$B:$B</definedName>
    <definedName name="_RIVf4ac0527aabb46d5b4d68e0593eeb181" hidden="1">Notes_OtherCompIncome_Reclassif!$C:$C</definedName>
    <definedName name="_RIVf4bcb3b7bc2b47399e1689a1057b8cf3" hidden="1">Notes_Leases_OtherInformation!$E:$E</definedName>
    <definedName name="_RIVf4d347079e894abebc60569be3b8b204" hidden="1">FS_Equity!#REF!</definedName>
    <definedName name="_RIVf4e7e1144f5840da8940874c32213d0f" hidden="1">Notes_BusinessComb_ZACC!$19:$19</definedName>
    <definedName name="_RIVf508401ef585455b9f96819078e4af97" hidden="1">'Note_Recognition_Revenue(2022)'!$21:$21</definedName>
    <definedName name="_RIVf517fd2d5d4e4b7286bf6fdc60a68f80" hidden="1">'Notes_BusinessComb_Relax Salons'!$E:$E</definedName>
    <definedName name="_RIVf52db5c0fc9842929768b8a1162ff8a1" hidden="1">#REF!</definedName>
    <definedName name="_RIVf52e24f4a2be46ff80f145757ed3acdd" hidden="1">Notes_Leases_OtherInformation!$6:$6</definedName>
    <definedName name="_RIVf534f576f9324af2a9c12b66d280413f" hidden="1">#REF!</definedName>
    <definedName name="_RIVf53f29838d2448a6ba34a6b774964db3" hidden="1">Notes_FinancialInstru_Carrying!$I:$I</definedName>
    <definedName name="_RIVf56d994c39204a78b50dea14224629d4" hidden="1">#REF!</definedName>
    <definedName name="_RIVf5848da687c3434ea1092ced2bf8bbd9" hidden="1">Notes_Leases_LeaseCosts!$5:$5</definedName>
    <definedName name="_RIVf59ad6f7efec401ebe3f2559775eb637" hidden="1">#REF!</definedName>
    <definedName name="_RIVf5bdc2681d264fd0aabe350bd04c9ae7" hidden="1">Notes_PropertyAndEquipment!$A:$A</definedName>
    <definedName name="_RIVf5d0396e40324eac91931dd91a8b0be5" hidden="1">Notes_Leases_OtherInformation!$9:$9</definedName>
    <definedName name="_RIVf5d226bd9fa1498aa9cffce84b65e094" hidden="1">Notes_PropertyAndEquipment!$B:$B</definedName>
    <definedName name="_RIVf5eb80ed3004457384e40aca33c3f6b2" hidden="1">Notes_FairValue_NonRecurring!$7:$7</definedName>
    <definedName name="_RIVf5f151e4e5e1401789b7fd134b0d6442" hidden="1">Item_5B_Cash_Obiligations!$6:$6</definedName>
    <definedName name="_RIVf606bb895cbd43c9bfc0f6514739e8c3" localSheetId="4" hidden="1">#REF!</definedName>
    <definedName name="_RIVf606bb895cbd43c9bfc0f6514739e8c3" hidden="1">#REF!</definedName>
    <definedName name="_RIVf60f925d8e3148138b791fa686d5442c" hidden="1">#REF!</definedName>
    <definedName name="_RIVf61c74a876c0422991d164589ed113b2" hidden="1">Notes_Leases_LeaseCosts!$C:$C</definedName>
    <definedName name="_RIVf6337cc8e93d4b8da7ffffd4e78181e4" localSheetId="4" hidden="1">#REF!</definedName>
    <definedName name="_RIVf6337cc8e93d4b8da7ffffd4e78181e4" hidden="1">#REF!</definedName>
    <definedName name="_RIVf6610ad031554ffc945d8b9a6775a149" hidden="1">Notes_StockBased_StockOptionAct!$25:$25</definedName>
    <definedName name="_RIVf66ca2f811b7418cbfd006c8244a6c62" hidden="1">FS_IncomeStatement!$9:$9</definedName>
    <definedName name="_RIVf68185b8d2894241a31e8eec93e1f52c" hidden="1">Notes_IncomeTaxes_Reconcoliatio!$H:$H</definedName>
    <definedName name="_RIVf6c5136aa0a04181b7077f84e5069da4" hidden="1">Notes_AccountingPolicies_Statem!$D:$D</definedName>
    <definedName name="_RIVf6c767a48a4040e0a7f04b93b9ab786c" hidden="1">Notes_FinancialInstru_Carrying!$M:$M</definedName>
    <definedName name="_RIVf6e8c0c3d0b948c59ca3d08d524f3d4d" hidden="1">'Note_Recognition_Revenue(2022)'!$K:$K</definedName>
    <definedName name="_RIVf6f254db377946fea3a1b77b6a12de1b" hidden="1">#REF!</definedName>
    <definedName name="_RIVf6fca6b3f6324ee7a4684b728df9d96a" hidden="1">'Note_Recognition_Revenue(2022)'!$30:$30</definedName>
    <definedName name="_RIVf710291c45344260afe55a75d280244a" hidden="1">#REF!</definedName>
    <definedName name="_RIVf71a41e1fb734db987eb04d213d8fc77" hidden="1">Item_5B_Cash_Obiligations!$A:$A</definedName>
    <definedName name="_RIVf723083b981f432ca292d2317ef549c4" hidden="1">Notes_Goodwill_AmortizationOfIn!$11:$11</definedName>
    <definedName name="_RIVf757ce2c8cf84917b674bbd523a18840" hidden="1">#REF!</definedName>
    <definedName name="_RIVf763f0aac04948fb9e12823fa6ad0fd3" hidden="1">#REF!</definedName>
    <definedName name="_RIVf773b49b4b204a1d8ce38f48cbdc5ebb" hidden="1">'Notes_BusinessComb_Relax Salons'!$I:$I</definedName>
    <definedName name="_RIVf777d39c42c34310915eaf565845c067" hidden="1">#REF!</definedName>
    <definedName name="_RIVf7ac58d537fc4b5db6d3968d5abf2a32" hidden="1">FS_IncomeStatement!$43:$43</definedName>
    <definedName name="_RIVf7d1c2daee384b7d8ab96a0d142fe3b0" hidden="1">Notes_Leases_FuturePayments_Sub!$9:$9</definedName>
    <definedName name="_RIVf7de7db511f84aaeb2a6cd2dc1bdfde3" hidden="1">Notes_FairValue_NonRecurring!$15:$15</definedName>
    <definedName name="_RIVf8072c22fa6740a98f63c5edd4043a9d" hidden="1">Notes_BusinessComb_ZACC!$23:$23</definedName>
    <definedName name="_RIVf8098b214362488fbb8305454584aa6c" hidden="1">FS_IncomeStatement!$42:$42</definedName>
    <definedName name="_RIVf80ee97aa26d46d9940e7caa20051981" localSheetId="59" hidden="1">'Note_Recognition_Revenue(2022)'!$M:$M</definedName>
    <definedName name="_RIVf80ee97aa26d46d9940e7caa20051981" hidden="1">'Note_Recognition_Revenue(2023)'!$M:$M</definedName>
    <definedName name="_RIVf830048ea3664e0ea7fb6b57c17270c1" hidden="1">Item_5B_Cash_Obiligations!$D:$D</definedName>
    <definedName name="_RIVf84c8abf3ce74b948e8410a8d3fdd914" hidden="1">#REF!</definedName>
    <definedName name="_RIVf8543742c3f8450ca5128b0ed946ca7d" hidden="1">Item_BoardDiversityMatrix!$4:$4</definedName>
    <definedName name="_RIVf858822f1b4d42648eac3742d4ef6b9d" hidden="1">#REF!</definedName>
    <definedName name="_RIVf86efaacb6b24a55a4c3b0e5169f1853" hidden="1">Notes_Goodwill_AmortizationOfIn!$8:$8</definedName>
    <definedName name="_RIVf87f2f756f0a420292832ea490a48516" hidden="1">#REF!</definedName>
    <definedName name="_RIVf8a2bb7216e54cb2aebeefaccea2ba75" hidden="1">FS_Equity!$AC:$AC</definedName>
    <definedName name="_RIVf8af65f2686243d5bd3fbcc8f9657c46" hidden="1">Item_DirectorsSenior_KoujiEguch!$D:$D</definedName>
    <definedName name="_RIVf8dac3af00de4ec5ab4d2b830c8dd2b5" hidden="1">Notes_AccountingPolicies_Statem!$B:$B</definedName>
    <definedName name="_RIVf8f8bc2562d24c43b1fb467b62824168" hidden="1">Notes_Leases_FuturePayments!$8:$8</definedName>
    <definedName name="_RIVf92fce8f263040a483a237dd4512eee2" hidden="1">'Note_Recognition_Revenue(2022)'!$A:$A</definedName>
    <definedName name="_RIVf9c5991aaf6941a58e6d711b6a15f46f" hidden="1">Notes_AccountingPolicies_St!$D:$D</definedName>
    <definedName name="_RIVf9df6a0253bb4519a9b6f8bea45cb7ad" hidden="1">Notes_Leases_LeaseCosts!$B:$B</definedName>
    <definedName name="_RIVf9ed5f1ff91c48b0b5f078d8f8e339f0" hidden="1">#REF!</definedName>
    <definedName name="_RIVfa0e618300e24c4385c3bf2d7ed8657a" hidden="1">#REF!</definedName>
    <definedName name="_RIVfa15c18faae64b81adb59cbfe39f1563" hidden="1">#REF!</definedName>
    <definedName name="_RIVfa177612510e498397cf693a365d1cd2" hidden="1">Notes_StockBased_StockOptionAct!$E:$E</definedName>
    <definedName name="_RIVfa1f4189763245ae824cb34e994aff31" hidden="1">#REF!</definedName>
    <definedName name="_RIVfa4de17e31ba4c979179ea5e946711e5" hidden="1">#REF!</definedName>
    <definedName name="_RIVfa5ea443501d41bab657eafe5d12f454" hidden="1">Item_DirectorsSenior_KoujiEguch!$C:$C</definedName>
    <definedName name="_RIVfa611bc1f50f4b7c8fb88ae1a6c67771" hidden="1">#REF!</definedName>
    <definedName name="_RIVfa70619188b0460eb11986984646bcaa" hidden="1">Item_DirectorsSenior_Category!$4:$4</definedName>
    <definedName name="_RIVfa965987681b42e2960ecd9105a9970c" hidden="1">#REF!</definedName>
    <definedName name="_RIVfa9ff4ee22e54473b1bfe41270fbf904" hidden="1">#REF!</definedName>
    <definedName name="_RIVfab500fdf9a84b0b876316ff53e879d1" hidden="1">FS_IncomeStatement!$33:$33</definedName>
    <definedName name="_RIVfab8464bef0d4a84a75bb550086544fe" hidden="1">FS_IncomeStatement!$32:$32</definedName>
    <definedName name="_RIVfad95399e52a48e8930091ebf119f248" hidden="1">Notes_Goodwill_CarryingAmount!$14:$14</definedName>
    <definedName name="_RIVfae4b572044647e097dd0c5d4da2ea99" localSheetId="4" hidden="1">#REF!</definedName>
    <definedName name="_RIVfae4b572044647e097dd0c5d4da2ea99" hidden="1">#REF!</definedName>
    <definedName name="_RIVfaf7e718737844dc9b74ff2710186a6c" hidden="1">#REF!</definedName>
    <definedName name="_RIVfb0902ff6ece43888c7d8b19fe5a280c" hidden="1">#REF!</definedName>
    <definedName name="_RIVfb0b131d58e24ab38fd8a6ee014a4990" hidden="1">#REF!</definedName>
    <definedName name="_RIVfb0bc58f72024316b8bf49ae3ed083eb" hidden="1">#REF!</definedName>
    <definedName name="_RIVfb12542b87304990b7850b72c6ebb511" hidden="1">#REF!</definedName>
    <definedName name="_RIVfb27ea452b6e470e8e96f33de39933c4" hidden="1">Item_OperatingAndFinancial_Cash!$M:$M</definedName>
    <definedName name="_RIVfb2e1150525f432683245222dd9dfde9" localSheetId="4" hidden="1">#REF!</definedName>
    <definedName name="_RIVfb2e1150525f432683245222dd9dfde9" hidden="1">Item_OrganizationalStructure!$H:$H</definedName>
    <definedName name="_RIVfb31d0a4786143398c57b496119d0718" hidden="1">#REF!</definedName>
    <definedName name="_RIVfb32e66eac824a78a620b8edd4d10152" hidden="1">Notes_SegmentInformation!$10:$10</definedName>
    <definedName name="_RIVfb4b35a662694e1db21d4d6d9ed9754b" hidden="1">Item_FinancialInformationIncome!$5:$5</definedName>
    <definedName name="_RIVfb793941ad314966806498f0aa51341c" hidden="1">#REF!</definedName>
    <definedName name="_RIVfb9ebb2a92894b4d9a9e402922358d38" hidden="1">Notes_AssetRetirement_Reconcili!$E:$E</definedName>
    <definedName name="_RIVfbca79cb1a074f69915905910fa5d87b" hidden="1">Notes_AccountingPolicies_Statem!$8:$8</definedName>
    <definedName name="_RIVfbe5d2a26fe7445c83fb6a4fa6f75170" hidden="1">#REF!</definedName>
    <definedName name="_RIVfbe67749ce99494693edcf90bb262437" hidden="1">Notes_FinancialInstru_Carrying!$E:$E</definedName>
    <definedName name="_RIVfbfb8e1573d74fe0b6577f34027a8130" hidden="1">#REF!</definedName>
    <definedName name="_RIVfc03811997474d46839e94388c88668d" hidden="1">Notes_AccPolicies_ASC606!$6:$6</definedName>
    <definedName name="_RIVfc21581b51f54b4ca96621f79095ad09" hidden="1">Item_OrganizationalStructure!$7:$7</definedName>
    <definedName name="_RIVfc2c94779c1d4b47ae513f671106dc89" hidden="1">#REF!</definedName>
    <definedName name="_RIVfc40eb27852940f5b423f24f48c9540f" hidden="1">#REF!</definedName>
    <definedName name="_RIVfc70e03d07bc4a4ba360c47c8034e38e" hidden="1">#REF!</definedName>
    <definedName name="_RIVfcaaf0840de04bbc9e7e6ea2734049b1" hidden="1">#REF!</definedName>
    <definedName name="_RIVfcb25930c966449286d527e5f8238713" hidden="1">#REF!</definedName>
    <definedName name="_RIVfcb8718eca15475e8c5722a3fe95d369" hidden="1">Notes_IncomeTaxes_Reconcoliatio!$A:$A</definedName>
    <definedName name="_RIVfcc3ea619f8b4941bbaaabe768bb7b91" hidden="1">#REF!</definedName>
    <definedName name="_RIVfcd08ebd442241398a96bca679106990" hidden="1">#REF!</definedName>
    <definedName name="_RIVfcd83905fc0e4507b2ca3f7d96723e7a" hidden="1">#REF!</definedName>
    <definedName name="_RIVfd75658558f7444d83931a3c5cf312eb" hidden="1">Notes_IncomeTaxes_Summary!$H:$H</definedName>
    <definedName name="_RIVfdc05be71751489a8b2956407051890c" hidden="1">#REF!</definedName>
    <definedName name="_RIVfdc4bb779d5541639954e8d37fe7f509" hidden="1">#REF!</definedName>
    <definedName name="_RIVfdcc236c11a143418b5102c72abf61f5" hidden="1">'Note_Recognition_Revenue(2022)'!$M:$M</definedName>
    <definedName name="_RIVfdcc82cf9fd74165a0e2685500323c88" hidden="1">Item_DirectorsSenior_KoujiEguch!$10:$10</definedName>
    <definedName name="_RIVfdd62080ecda49309205a881ec6ab923" hidden="1">Notes_OtherCompIncome_ChangesIn!$8:$8</definedName>
    <definedName name="_RIVfe0520868c91484493bb69c0e9e8f73e" hidden="1">#REF!</definedName>
    <definedName name="_RIVfe304372b3194c86bd7d5bcf01052707" hidden="1">#REF!</definedName>
    <definedName name="_RIVfe328feb4ba647d6be44965721b93848" hidden="1">Notes_SegmentInformation!$20:$20</definedName>
    <definedName name="_RIVfe71f347fc8346e0bf48ed6b310f3266" hidden="1">Notes_OtherCompIncome_Reclassif!$I:$I</definedName>
    <definedName name="_RIVfe77df476e144a2aabe2e7256341312a" hidden="1">Note_Compensation_Obligations!$8:$8</definedName>
    <definedName name="_RIVfea97e193ac949e1aca7040ccfc08083" hidden="1">Notes_Investment_NonMarketableS!$I:$I</definedName>
    <definedName name="_RIVfed554eeec6144c8967f6842ce4e5039" hidden="1">Note_Compensation_Granted!$12:$12</definedName>
    <definedName name="_RIVfedd36dc6a2249dd9ea3ecd7d93111fd" hidden="1">'Notes_BusinessComb_Relax Salons'!$15:$15</definedName>
    <definedName name="_RIVff2b430bb1e4462cae373b6f65d57860" hidden="1">#REF!</definedName>
    <definedName name="_RIVff30b1d22b9c4f9499e1e68e20764ee2" hidden="1">#REF!</definedName>
    <definedName name="_RIVff5aa7ea7f63475bb905e664f0054be3" hidden="1">#REF!</definedName>
    <definedName name="_RIVff5deb84bb1c44d2b1a795668bac7645" hidden="1">Notes_Leases_LeaseCosts!$J:$J</definedName>
    <definedName name="_RIVff68e278e7c74f24a0d1e3eae1fc76b7" hidden="1">#REF!</definedName>
    <definedName name="_RIVff85b712efba45e1bb2ffb966470db5b" hidden="1">#REF!</definedName>
    <definedName name="_RIVff883f649c1d48aca7193d5dfa825157" hidden="1">Notes_BusinessComb_SAWAN!$21:$21</definedName>
    <definedName name="_RIVff8c76616bb24907b093f609780da39f" hidden="1">Notes_OtherCompIncome_Reclassif!$L:$L</definedName>
    <definedName name="_RIVffaa09ac4ebf45a7a9ddbf520a348df0" hidden="1">#REF!</definedName>
    <definedName name="_RIVffd57c93d89a4ad1a801b9295a1aa365" hidden="1">Item_FinancialInformationIncome!$27:$27</definedName>
    <definedName name="Alt_LongDate">DateTemplate!$I$92:$I$104</definedName>
    <definedName name="CP__PP_Phrase">DateTemplate!$D$31</definedName>
    <definedName name="CP_CY_PY_YTDPhrase">DateTemplate!$D$21</definedName>
    <definedName name="CP_Longdate">DateTemplate!$B$9</definedName>
    <definedName name="CP_LongDate_NoComma">DateTemplate!$E$17</definedName>
    <definedName name="CP_NoYearRef_YTDPhrase">DateTemplate!$E$21</definedName>
    <definedName name="CP_Phrase">DateTemplate!$D$30</definedName>
    <definedName name="CPPYYTDPhrase">DateTemplate!$C$21</definedName>
    <definedName name="CPYTDPhrase">DateTemplate!$B$21</definedName>
    <definedName name="CurrentPeriodEnd">DateTemplate!$B$30</definedName>
    <definedName name="CurrentYearEnd">DateTemplate!$B$33</definedName>
    <definedName name="CY">DateTemplate!$D$9</definedName>
    <definedName name="CY_Numeric">DateTemplate!$C$92:$C$104</definedName>
    <definedName name="CY_PY_Phrase">DateTemplate!$B$39</definedName>
    <definedName name="CY_PY_PY2_Phrase">DateTemplate!$B$40</definedName>
    <definedName name="DateLookup">DateTemplate!$B$92:$I$104</definedName>
    <definedName name="Duration_Period">DateTemplate!$K$92:$K$96</definedName>
    <definedName name="Duration_Period_LC3">DateTemplate!$J$92:$J$96</definedName>
    <definedName name="Duration_Period_lowercase">DateTemplate!$L$92:$L$96</definedName>
    <definedName name="FS_BalanceSheets">#REF!</definedName>
    <definedName name="FS_CashFlows">#REF!</definedName>
    <definedName name="FS_CashFlows_Continued">#REF!</definedName>
    <definedName name="FS_ComprehensiveIncome">FS_ComprehensiveIncome!$A$3:$I$7</definedName>
    <definedName name="FS_Equity">FS_Equity!$A$7:$AE$20</definedName>
    <definedName name="FS_IncomeStatement">FS_IncomeStatement!$A$3:$J$43</definedName>
    <definedName name="FutureYear_Year1">DateTemplate!$D$39</definedName>
    <definedName name="FutureYear_Year2">DateTemplate!$D$40</definedName>
    <definedName name="FutureYear_Year3">DateTemplate!$D$41</definedName>
    <definedName name="FutureYear_Year4">DateTemplate!$D$42</definedName>
    <definedName name="FutureYear_Year5">DateTemplate!$D$43</definedName>
    <definedName name="FY_LongDate">DateTemplate!$C$9</definedName>
    <definedName name="FY_LongDate_NoComma">DateTemplate!$E$18</definedName>
    <definedName name="Item_5_A_OperatingResults_Reconciliation_to_NonGAAPFinancials">Item_5_A_OperatingResults_Recon!$A$3:$M$17</definedName>
    <definedName name="Item_5B_Cash_Obligations">Item_5B_Cash_Obiligations!$A$4:$I$9</definedName>
    <definedName name="Item_BoardDiversityMatrix">Item_BoardDiversityMatrix!$A$3:$E$14</definedName>
    <definedName name="Item_DirectorsSenior_Auditors">Item_DirectorsSenior_Auditors!$A$4:$O$13</definedName>
    <definedName name="Item_DirectorsSenior_Category">Item_DirectorsSenior_Category!$A$4:$I$10</definedName>
    <definedName name="Item_DirectorsSenior_KoujiEguchi">Item_DirectorsSenior_KoujiEguch!$A$4:$E$11</definedName>
    <definedName name="Item_DirectorsSenior_Summarizes">Item_DirectorsSenior_Summarizes!$A$4:$J$10</definedName>
    <definedName name="Item_FinancialInformation_BalanceSheet">#REF!</definedName>
    <definedName name="Item_FinancialInformation_NonGAAPMeasures">#REF!</definedName>
    <definedName name="Item_FinancialInformationIncome">Item_FinancialInformationIncome!$A$4:$V$27</definedName>
    <definedName name="Item_KeyPerformanceIndicators">Item_KeyPerformanceIndicators!$A$5:$S$29</definedName>
    <definedName name="Item_OperatingAndFinancial_CashFlows">Item_OperatingAndFinancial_Cash!$A$4:$M$12</definedName>
    <definedName name="Item_OperatingAndFinancial_Salons">#REF!</definedName>
    <definedName name="Item_OrganizationalStructure">Item_OrganizationalStructure!$A$4:$E$11</definedName>
    <definedName name="Item_PrincipalAccountant_Milner">Item_PrincipalAccountant_Milner!$A$4:$E$9</definedName>
    <definedName name="Item_Shareholders_BeneficialOwners">Item_Shareholders_BeneficialOwn!$A$4:$E$17</definedName>
    <definedName name="Note_Compensation_Balance">Note_Compensation_Balance!$A$3:$L$14</definedName>
    <definedName name="Note_Compensation_ContractLiabilities">Note_Compensation_ContractLiabi!$A$3:$D$11</definedName>
    <definedName name="Note_Compensation_Granted">Note_Compensation_Granted!$A$3:$K$20</definedName>
    <definedName name="Note_Compensation_Obligations">Note_Compensation_Obligations!$A$3:$D$10</definedName>
    <definedName name="Note_Compensation_StockOption">Note_Compensation_StockOption!$A$3:$G$8</definedName>
    <definedName name="Note_Recognition_Revenue" localSheetId="59">'Note_Recognition_Revenue(2022)'!$A$3:$M$32</definedName>
    <definedName name="Note_Recognition_Revenue">'Note_Recognition_Revenue(2023)'!$A$3:$M$16</definedName>
    <definedName name="Note_Recognition_Revenue_2020">'Note_Recognition_Revenue(2022)'!$A$3:$M$32</definedName>
    <definedName name="Notes_AccountingPolicies_Balance">Notes_AccountingPolicies_!$A$1</definedName>
    <definedName name="Notes_AccountingPolicies_BalanceSheets">Notes_AccountingPolicies_!$A$3:$J$16</definedName>
    <definedName name="Notes_AccountingPolicies_BalanceSheets_PP">Notes_AccountingPolicies_Balanc!$A$3:$J$15</definedName>
    <definedName name="Notes_AccountingPolicies_StatementofCashflow">Notes_AccountingPolicies_St!$A$3:$J$15</definedName>
    <definedName name="Notes_AccountingPolicies_StatementofLoss">Notes_AccountingPolicies_Statem!$A$3:$J$11</definedName>
    <definedName name="Notes_AccPolicies_FranchiseRevenue">Notes_AccPolicies_ASC606!$A$3:$F$8</definedName>
    <definedName name="Notes_AccPolicies_TotalSalons">Notes_AccPolicies_TotalSalons!$A$3:$G$8</definedName>
    <definedName name="Notes_AssetRetirement_Reconciliation">Notes_AssetRetirement_Reconcili!$A$3:$J$9</definedName>
    <definedName name="Notes_BusinessComb_Decollte_FairValue">'Notes_BusinessComb_Relax Salons'!$A$3:$B$15</definedName>
    <definedName name="Notes_BusinessComb_RelaxationSalons">'Notes_BusinessComb_Relax Salons'!$A$3:$J$15</definedName>
    <definedName name="Notes_BusinessComb_SAWAN" localSheetId="18">Notes_BusinessComb_ZACC!$A$4:$D$26</definedName>
    <definedName name="Notes_BusinessComb_SAWAN">Notes_BusinessComb_SAWAN!$A$4:$D$26</definedName>
    <definedName name="Notes_BusinessComb_ZACC">Notes_BusinessComb_ZACC!$A$4:$D$26</definedName>
    <definedName name="Notes_EarningsPerShare_Reconciliations">Notes_EarningsPerShare_Reconcil!$A$3:$S$17</definedName>
    <definedName name="Notes_FairValue_NonRecurring">Notes_FairValue_NonRecurring!$A$3:$M$25</definedName>
    <definedName name="Notes_FinancialInstruments_CarryingAmount">Notes_FinancialInstru_Carrying!$A$3:$S$6</definedName>
    <definedName name="Notes_Goodwill_AmortizationOfIntangibles">Notes_Goodwill_AmortizationOfIn!$A$3:$D$11</definedName>
    <definedName name="Notes_Goodwill_CarryingAmount">Notes_Goodwill_CarryingAmount!$A$3:$D$19</definedName>
    <definedName name="Notes_Goodwill_IntangibleAssets">Notes_Goodwill_IntangibleAssets!$A$3:$J$21</definedName>
    <definedName name="Notes_IncomeTaxes_Carryforwards" localSheetId="41">Notes_RevenueRec!$A$3:$C$14</definedName>
    <definedName name="Notes_IncomeTaxes_Carryforwards" localSheetId="42">#REF!</definedName>
    <definedName name="Notes_IncomeTaxes_Carryforwards" localSheetId="43">#REF!</definedName>
    <definedName name="Notes_IncomeTaxes_Carryforwards" localSheetId="44">#REF!</definedName>
    <definedName name="Notes_IncomeTaxes_Carryforwards">Notes_IncomeTaxes_Carryforwards!$A$3:$D$10</definedName>
    <definedName name="Notes_IncomeTaxes_Reconcoliation">Notes_IncomeTaxes_Reconcoliatio!$A$3:$H$13</definedName>
    <definedName name="Notes_IncomeTaxes_Summary">Notes_IncomeTaxes_Summary!$A$4:$J$11</definedName>
    <definedName name="Notes_IncomeTaxes_TaxEffects">Notes_IncomeTaxes_TaxEffects!$A$4:$J$30</definedName>
    <definedName name="Notes_Investment_LongTermBorrowings">Notes_Investment_LongTermBorrow!$A$4:$J$10</definedName>
    <definedName name="Notes_Investment_MaturitiesOfBorrowings">Notes_Investment_MaturitiesOfBo!$A$5:$D$13</definedName>
    <definedName name="Notes_Investment_NonMarketableSecurities">Notes_Investment_NonMarketableS!$A$3:$Q$9</definedName>
    <definedName name="Notes_Investment_OwnershipInterest">#REF!</definedName>
    <definedName name="Notes_Leases_FuturePayments">Notes_Leases_FuturePayments!$A$3:$D$13</definedName>
    <definedName name="Notes_Leases_FuturePayments_Subleases">Notes_Leases_FuturePayments_Sub!$A$3:$D$11</definedName>
    <definedName name="Notes_Leases_LeaseCosts">Notes_Leases_LeaseCosts!$A$4:$J$9</definedName>
    <definedName name="Notes_Leases_OtherInformation">Notes_Leases_OtherInformation!$A$4:$K$10</definedName>
    <definedName name="Notes_Leases_SubleaseRevenues">Notes_Leases_SubleaseRevenues!$A$4:$J$8</definedName>
    <definedName name="Notes_OtherCompIncome_ChangesInAOCI">Notes_OtherCompIncome_ChangesIn!$A$3:$D$10</definedName>
    <definedName name="Notes_OtherCompIncome_Reclassifications">Notes_OtherCompIncome_Reclassif!$A$4:$L$10</definedName>
    <definedName name="Notes_OtherCompIncome_TaxEffects">Notes_OtherCompIncome_TaxEffect!$A$3:$J$12</definedName>
    <definedName name="Notes_PropertyAndEquipment">Notes_PropertyAndEquipment!$A$3:$J$10</definedName>
    <definedName name="Notes_SegmentInformation">Notes_SegmentInformation!$A$3:$P$29</definedName>
    <definedName name="Notes_StockBased_StockOptionActivity">Notes_StockBased_StockOptionAct!$A$15:$L$32</definedName>
    <definedName name="NumericCY">DateTemplate!$C$17</definedName>
    <definedName name="NumericFY_CY">DateTemplate!$C$18</definedName>
    <definedName name="NumericFY_PY">DateTemplate!$D$18</definedName>
    <definedName name="NumericPY">DateTemplate!$D$17</definedName>
    <definedName name="NumericQ1_CY">DateTemplate!$C$24</definedName>
    <definedName name="NumericQ1_PY">DateTemplate!$D$24</definedName>
    <definedName name="NumericQ1_SecondPY">DateTemplate!$E$24</definedName>
    <definedName name="NumericQ2_CY">DateTemplate!$C$25</definedName>
    <definedName name="NumericQ2_PY">DateTemplate!$D$25</definedName>
    <definedName name="NumericQ2_SecondPY">DateTemplate!$E$25</definedName>
    <definedName name="NumericQ3_CY">DateTemplate!$C$26</definedName>
    <definedName name="NumericQ3_PY">DateTemplate!$D$26</definedName>
    <definedName name="NumericQ3_SecondPY">DateTemplate!$E$26</definedName>
    <definedName name="NumericQ4_CY">DateTemplate!$C$27</definedName>
    <definedName name="NumericQ4_PY">DateTemplate!$D$27</definedName>
    <definedName name="NumericQ4_SecondPY">DateTemplate!$E$27</definedName>
    <definedName name="Operating_Results__Consolidated_Statement_of_Income_Information">Item_FinancialInformationIncome!$A$4:$V$27</definedName>
    <definedName name="Operating_Results__Key_Performance_Indicators__Copied">#REF!</definedName>
    <definedName name="Period_End">DateTemplate!$B$92:$B$104</definedName>
    <definedName name="PeriodLookup">DateTemplate!$J$92:$M$96</definedName>
    <definedName name="PP_Phrase">DateTemplate!$D$33</definedName>
    <definedName name="_xlnm.Print_Area" localSheetId="14">FS_IncomeStatement!$A$1:$J$43</definedName>
    <definedName name="PriorPeriodEnd">DateTemplate!$B$31</definedName>
    <definedName name="PriorPeriodEndTwo">DateTemplate!$B$32</definedName>
    <definedName name="PriorYearEnd">DateTemplate!$B$34</definedName>
    <definedName name="PriorYearEndTwo">DateTemplate!$B$35</definedName>
    <definedName name="PY">DateTemplate!$B$15</definedName>
    <definedName name="PY_Numeric">DateTemplate!$D$92:$D$104</definedName>
    <definedName name="PY_YTD_Phrase">DateTemplate!$D$36</definedName>
    <definedName name="QTD">DateTemplate!$C$19</definedName>
    <definedName name="QTD_LC3">DateTemplate!$B$19</definedName>
    <definedName name="QTD_lowercase">DateTemplate!$D$19</definedName>
    <definedName name="Quarter1">DateTemplate!$B$24</definedName>
    <definedName name="Quarter2">DateTemplate!$B$25</definedName>
    <definedName name="Quarter3">DateTemplate!$B$26</definedName>
    <definedName name="Quarter4">DateTemplate!$B$27</definedName>
    <definedName name="SecondPY">DateTemplate!$B$16</definedName>
    <definedName name="Serial_CY">DateTemplate!$B$132</definedName>
    <definedName name="Serial_CY_Q1">DateTemplate!$B$133</definedName>
    <definedName name="Serial_CY_Q1_Lookup">DateTemplate!$C$116:$C$127</definedName>
    <definedName name="Serial_CY_Q2">DateTemplate!$B$134</definedName>
    <definedName name="Serial_CY_Q2_Lookup">DateTemplate!$D$116:$D$127</definedName>
    <definedName name="Serial_CY_Q3">DateTemplate!$B$135</definedName>
    <definedName name="Serial_CY_Q3_Lookup">DateTemplate!$E$116:$E$127</definedName>
    <definedName name="Serial_CY_Q4">DateTemplate!$B$136</definedName>
    <definedName name="Serial_CY_Q4_Lookup">DateTemplate!$F$116:$F$127</definedName>
    <definedName name="Serial_FY_Lookup">DateTemplate!$B$116:$J$127</definedName>
    <definedName name="Serial_PY">DateTemplate!$C$132</definedName>
    <definedName name="Serial_PY_Q1">DateTemplate!$C$133</definedName>
    <definedName name="Serial_PY_Q2">DateTemplate!$C$134</definedName>
    <definedName name="Serial_PY_Q3">DateTemplate!$C$135</definedName>
    <definedName name="Serial_PY_Q4">DateTemplate!$C$136</definedName>
    <definedName name="Years">DateTemplate!$A$92:$A$106</definedName>
    <definedName name="YTD">DateTemplate!$C$20</definedName>
    <definedName name="YTD_CY_PY">DateTemplate!$E$20</definedName>
    <definedName name="YTD_CYNineMonthsNumeric">DateTemplate!$C$23</definedName>
    <definedName name="YTD_LC3">DateTemplate!$E$9</definedName>
    <definedName name="YTD_lowercase">DateTemplate!$D$20</definedName>
    <definedName name="YTD_MY">DateTemplate!$E$20</definedName>
    <definedName name="YTD_NineMonths">DateTemplate!$B$23</definedName>
    <definedName name="YTD_NineMonths_NoComma">DateTemplate!$E$23</definedName>
    <definedName name="YTD_Phrase">DateTemplate!$D$35</definedName>
    <definedName name="YTD_Phrase_CY_PY">DateTemplate!$D$34</definedName>
    <definedName name="YTD_PYNineMonthsNumeric">DateTemplate!$D$23</definedName>
    <definedName name="YTD_PYSixMonthsNumeric">DateTemplate!$D$22</definedName>
    <definedName name="YTD_SixMonths">DateTemplate!$B$22</definedName>
    <definedName name="YTD_SixMonths_NoComma">DateTemplate!$E$22</definedName>
    <definedName name="YTD_SixMonthsNumeric">DateTemplate!$C$22</definedName>
    <definedName name="YTDPhrase_CY_PY">DateTemplate!$D$32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8" l="1"/>
  <c r="C136" i="43"/>
  <c r="B136" i="43"/>
  <c r="C135" i="43"/>
  <c r="B135" i="43"/>
  <c r="C134" i="43"/>
  <c r="B134" i="43"/>
  <c r="C133" i="43"/>
  <c r="B133" i="43"/>
  <c r="C132" i="43"/>
  <c r="B132" i="43"/>
  <c r="J127" i="43"/>
  <c r="I127" i="43"/>
  <c r="H127" i="43"/>
  <c r="G127" i="43"/>
  <c r="F127" i="43"/>
  <c r="E127" i="43"/>
  <c r="D127" i="43"/>
  <c r="C127" i="43"/>
  <c r="J126" i="43"/>
  <c r="I126" i="43"/>
  <c r="H126" i="43"/>
  <c r="G126" i="43"/>
  <c r="F126" i="43"/>
  <c r="E126" i="43"/>
  <c r="D126" i="43"/>
  <c r="C126" i="43"/>
  <c r="J125" i="43"/>
  <c r="I125" i="43"/>
  <c r="H125" i="43"/>
  <c r="G125" i="43"/>
  <c r="F125" i="43"/>
  <c r="E125" i="43"/>
  <c r="D125" i="43"/>
  <c r="C125" i="43"/>
  <c r="J124" i="43"/>
  <c r="I124" i="43"/>
  <c r="H124" i="43"/>
  <c r="G124" i="43"/>
  <c r="F124" i="43"/>
  <c r="E124" i="43"/>
  <c r="D124" i="43"/>
  <c r="C124" i="43"/>
  <c r="J123" i="43"/>
  <c r="I123" i="43"/>
  <c r="H123" i="43"/>
  <c r="G123" i="43"/>
  <c r="F123" i="43"/>
  <c r="E123" i="43"/>
  <c r="D123" i="43"/>
  <c r="C123" i="43"/>
  <c r="J122" i="43"/>
  <c r="I122" i="43"/>
  <c r="H122" i="43"/>
  <c r="G122" i="43"/>
  <c r="F122" i="43"/>
  <c r="E122" i="43"/>
  <c r="D122" i="43"/>
  <c r="C122" i="43"/>
  <c r="J121" i="43"/>
  <c r="I121" i="43"/>
  <c r="H121" i="43"/>
  <c r="G121" i="43"/>
  <c r="F121" i="43"/>
  <c r="E121" i="43"/>
  <c r="D121" i="43"/>
  <c r="C121" i="43"/>
  <c r="J120" i="43"/>
  <c r="I120" i="43"/>
  <c r="H120" i="43"/>
  <c r="G120" i="43"/>
  <c r="F120" i="43"/>
  <c r="E120" i="43"/>
  <c r="D120" i="43"/>
  <c r="C120" i="43"/>
  <c r="J119" i="43"/>
  <c r="I119" i="43"/>
  <c r="H119" i="43"/>
  <c r="G119" i="43"/>
  <c r="F119" i="43"/>
  <c r="E119" i="43"/>
  <c r="D119" i="43"/>
  <c r="C119" i="43"/>
  <c r="J118" i="43"/>
  <c r="I118" i="43"/>
  <c r="H118" i="43"/>
  <c r="G118" i="43"/>
  <c r="F118" i="43"/>
  <c r="E118" i="43"/>
  <c r="D118" i="43"/>
  <c r="C118" i="43"/>
  <c r="J117" i="43"/>
  <c r="I117" i="43"/>
  <c r="H117" i="43"/>
  <c r="G117" i="43"/>
  <c r="F117" i="43"/>
  <c r="E117" i="43"/>
  <c r="D117" i="43"/>
  <c r="C117" i="43"/>
  <c r="J116" i="43"/>
  <c r="I116" i="43"/>
  <c r="H116" i="43"/>
  <c r="G116" i="43"/>
  <c r="F116" i="43"/>
  <c r="E116" i="43"/>
  <c r="D116" i="43"/>
  <c r="C116" i="43"/>
  <c r="A115" i="43"/>
  <c r="A114" i="43"/>
  <c r="D104" i="43"/>
  <c r="D103" i="43"/>
  <c r="D102" i="43"/>
  <c r="D101" i="43"/>
  <c r="D100" i="43"/>
  <c r="D99" i="43"/>
  <c r="D98" i="43"/>
  <c r="D97" i="43"/>
  <c r="D96" i="43"/>
  <c r="D95" i="43"/>
  <c r="D94" i="43"/>
  <c r="D93" i="43"/>
  <c r="D92" i="43"/>
  <c r="A92" i="43"/>
  <c r="A93" i="43" s="1"/>
  <c r="A94" i="43" s="1"/>
  <c r="A95" i="43" s="1"/>
  <c r="A96" i="43" s="1"/>
  <c r="A97" i="43" s="1"/>
  <c r="A98" i="43" s="1"/>
  <c r="A99" i="43" s="1"/>
  <c r="A100" i="43" s="1"/>
  <c r="A101" i="43" s="1"/>
  <c r="A102" i="43" s="1"/>
  <c r="A103" i="43" s="1"/>
  <c r="A104" i="43" s="1"/>
  <c r="A105" i="43" s="1"/>
  <c r="A106" i="43" s="1"/>
  <c r="B46" i="43"/>
  <c r="D43" i="43"/>
  <c r="D42" i="43"/>
  <c r="D41" i="43"/>
  <c r="D40" i="43"/>
  <c r="B40" i="43"/>
  <c r="D39" i="43"/>
  <c r="B39" i="43"/>
  <c r="D36" i="43"/>
  <c r="D35" i="43"/>
  <c r="B35" i="43"/>
  <c r="D34" i="43"/>
  <c r="B34" i="43"/>
  <c r="D33" i="43"/>
  <c r="B33" i="43"/>
  <c r="D32" i="43"/>
  <c r="B32" i="43"/>
  <c r="D31" i="43"/>
  <c r="B31" i="43"/>
  <c r="D30" i="43"/>
  <c r="B30" i="43"/>
  <c r="E27" i="43"/>
  <c r="D27" i="43"/>
  <c r="C27" i="43"/>
  <c r="B27" i="43"/>
  <c r="E26" i="43"/>
  <c r="D26" i="43"/>
  <c r="C26" i="43"/>
  <c r="B26" i="43"/>
  <c r="E25" i="43"/>
  <c r="D25" i="43"/>
  <c r="C25" i="43"/>
  <c r="B25" i="43"/>
  <c r="E24" i="43"/>
  <c r="D24" i="43"/>
  <c r="C24" i="43"/>
  <c r="B24" i="43"/>
  <c r="E23" i="43"/>
  <c r="D23" i="43"/>
  <c r="C23" i="43"/>
  <c r="B23" i="43"/>
  <c r="E22" i="43"/>
  <c r="D22" i="43"/>
  <c r="C22" i="43"/>
  <c r="B22" i="43"/>
  <c r="E21" i="43"/>
  <c r="D21" i="43"/>
  <c r="C21" i="43"/>
  <c r="B21" i="43"/>
  <c r="E20" i="43"/>
  <c r="D20" i="43"/>
  <c r="C20" i="43"/>
  <c r="B20" i="43"/>
  <c r="D19" i="43"/>
  <c r="C19" i="43"/>
  <c r="B19" i="43"/>
  <c r="E18" i="43"/>
  <c r="D18" i="43"/>
  <c r="C18" i="43"/>
  <c r="B18" i="43"/>
  <c r="E17" i="43"/>
  <c r="D17" i="43"/>
  <c r="C17" i="43"/>
  <c r="B17" i="43"/>
  <c r="B16" i="43"/>
  <c r="B15" i="43"/>
  <c r="E9" i="43"/>
  <c r="AM14" i="56"/>
  <c r="AJ14" i="56"/>
  <c r="AG14" i="56"/>
  <c r="AD14" i="56"/>
  <c r="AM13" i="56"/>
  <c r="AJ13" i="56"/>
  <c r="AG13" i="56"/>
  <c r="AD13" i="56"/>
  <c r="AM12" i="56"/>
  <c r="AJ12" i="56"/>
  <c r="AG12" i="56"/>
  <c r="AD12" i="56"/>
  <c r="AM11" i="56"/>
  <c r="AJ11" i="56"/>
  <c r="AG11" i="56"/>
  <c r="AD11" i="56"/>
  <c r="AM10" i="56"/>
  <c r="AJ10" i="56"/>
  <c r="AG10" i="56"/>
  <c r="AD10" i="56"/>
  <c r="AM9" i="56"/>
  <c r="AJ9" i="56"/>
  <c r="AG9" i="56"/>
  <c r="AD9" i="56"/>
  <c r="AM8" i="56"/>
  <c r="AJ8" i="56"/>
  <c r="AG8" i="56"/>
  <c r="AD8" i="56"/>
  <c r="AM7" i="56"/>
  <c r="AJ7" i="56"/>
  <c r="AG7" i="56"/>
  <c r="AD7" i="56"/>
  <c r="AM6" i="56"/>
  <c r="AJ6" i="56"/>
  <c r="AG6" i="56"/>
  <c r="AD6" i="56"/>
  <c r="AU23" i="31"/>
  <c r="AR23" i="31"/>
  <c r="AO23" i="31"/>
  <c r="AL23" i="31"/>
  <c r="AI23" i="31"/>
  <c r="AU22" i="31"/>
  <c r="AR22" i="31"/>
  <c r="AO22" i="31"/>
  <c r="AL22" i="31"/>
  <c r="AI22" i="31"/>
  <c r="AU21" i="31"/>
  <c r="AR21" i="31"/>
  <c r="AO21" i="31"/>
  <c r="AL21" i="31"/>
  <c r="AI21" i="31"/>
  <c r="AU20" i="31"/>
  <c r="AR20" i="31"/>
  <c r="AO20" i="31"/>
  <c r="AL20" i="31"/>
  <c r="AI20" i="31"/>
  <c r="AU17" i="31"/>
  <c r="AR17" i="31"/>
  <c r="AO17" i="31"/>
  <c r="AL17" i="31"/>
  <c r="AI17" i="31"/>
  <c r="AU16" i="31"/>
  <c r="AR16" i="31"/>
  <c r="AO16" i="31"/>
  <c r="AL16" i="31"/>
  <c r="AI16" i="31"/>
  <c r="AU15" i="31"/>
  <c r="AR15" i="31"/>
  <c r="AO15" i="31"/>
  <c r="AL15" i="31"/>
  <c r="AI15" i="31"/>
  <c r="AU14" i="31"/>
  <c r="AR14" i="31"/>
  <c r="AO14" i="31"/>
  <c r="AL14" i="31"/>
  <c r="AI14" i="31"/>
  <c r="AU11" i="31"/>
  <c r="AR11" i="31"/>
  <c r="AO11" i="31"/>
  <c r="AL11" i="31"/>
  <c r="AI11" i="31"/>
  <c r="AU10" i="31"/>
  <c r="AR10" i="31"/>
  <c r="AO10" i="31"/>
  <c r="AL10" i="31"/>
  <c r="AI10" i="31"/>
  <c r="AU9" i="31"/>
  <c r="AR9" i="31"/>
  <c r="AO9" i="31"/>
  <c r="AL9" i="31"/>
  <c r="AI9" i="31"/>
  <c r="AU8" i="31"/>
  <c r="AR8" i="31"/>
  <c r="AO8" i="31"/>
  <c r="AL8" i="31"/>
  <c r="AI8" i="31"/>
  <c r="B3" i="8"/>
  <c r="C3" i="7"/>
  <c r="C15" i="53"/>
</calcChain>
</file>

<file path=xl/sharedStrings.xml><?xml version="1.0" encoding="utf-8"?>
<sst xmlns="http://schemas.openxmlformats.org/spreadsheetml/2006/main" count="2638" uniqueCount="825">
  <si>
    <t>Excel Linking File Best Practices</t>
  </si>
  <si>
    <t>Color Legend</t>
  </si>
  <si>
    <t>Data in table is only used in the 20F/ 40F</t>
  </si>
  <si>
    <t>Data in table is only used in the 6K</t>
  </si>
  <si>
    <t>Data in table is used in the 20F/40F and 6K</t>
  </si>
  <si>
    <t>Data in table is used in the board reports (if applicable)</t>
  </si>
  <si>
    <t>Data in table is other supporting documentation and not linked to the Folio (if applicable)</t>
  </si>
  <si>
    <t>Date template- used to update all date headers for each tab (last tab in workbook)</t>
  </si>
  <si>
    <t>Best Practices Summary:</t>
  </si>
  <si>
    <t>When you are in a  Bridge Word folio, from the  Bridge ribbon, click on the Help button and choose "Online Help Community" to access the Bridge Community.</t>
  </si>
  <si>
    <t>Do not change the names of the named ranges. Changing the name can result in broken links, corrupted links, and/or dropped XBRL tagging.</t>
  </si>
  <si>
    <t>You can move tabs to the order of your preference or presentation in your document.</t>
  </si>
  <si>
    <t>When making updates in Excel after  Bridge links have been created, do not "Save As…" and save over the original Excel file. This will lead to an error in the metadata, and the  Bridge links will be lost.</t>
  </si>
  <si>
    <t>Avoid adding or deleting rows/columns in the  Bridge Word folio. as this can cause the structure between Word and Excel to become out of sync. 
Add or remove columns or rows in this source Excel file, within the named range, and then update the links in from within the  Bridge Word folio.
Any rows or columns added will be included when the links are updated.</t>
  </si>
  <si>
    <t>Typing over a linked value in the  Bridge Word folio will temporarily change the value in the document. However, when the links are updated, the values will be replaced by the values that appear in this source Excel file.</t>
  </si>
  <si>
    <r>
      <t xml:space="preserve">If an object or text is copied and pasted over a paragraph or a table containing linked values, a warning message will appear. A warning will also appear if you backspace over linked data. However, a warning message will </t>
    </r>
    <r>
      <rPr>
        <b/>
        <u/>
        <sz val="11"/>
        <color theme="1"/>
        <rFont val="游ゴシック Light"/>
        <family val="2"/>
        <scheme val="major"/>
      </rPr>
      <t>not</t>
    </r>
    <r>
      <rPr>
        <sz val="11"/>
        <color theme="1"/>
        <rFont val="游ゴシック Light"/>
        <family val="2"/>
        <scheme val="major"/>
      </rPr>
      <t xml:space="preserve"> appear if you use the delete key to edit linked data, yet the linking will be lost and "Undo" or "CTRL+Z" will not fix the lost links.</t>
    </r>
  </si>
  <si>
    <t>Only links located within sections that are checked out to you may be updated. If one named range is linked to multiple sections of the document, you must have all the sections associated with that named range checked out in order to update that particular  Bridge link.</t>
  </si>
  <si>
    <t>You can use all standard Excel functionality to add formulas, create checks, connect single values between tabs, or any other shortcuts that help you use your data effectively and efficiently.</t>
  </si>
  <si>
    <t>You may also create single links from your  Bridge Word folio to data in this source Excel file. Please refer to the  Bridge Community (see #1), or contact your  Bridge Consultant if you have questions.</t>
  </si>
  <si>
    <t>Please contact your  Bridge Consultant with any questions about your Excel linking file.</t>
  </si>
  <si>
    <t>    </t>
  </si>
  <si>
    <t>Jurisdiction</t>
  </si>
  <si>
    <t>Percentage Interest Held</t>
  </si>
  <si>
    <t>Japan</t>
  </si>
  <si>
    <t>JOYHANDS WELLNESS Inc.</t>
  </si>
  <si>
    <t>Medirom Human Resources Inc.</t>
  </si>
  <si>
    <t>Item_FinancialInformationIncome</t>
  </si>
  <si>
    <t xml:space="preserve">(in thousands, except change % data and Adjusted EBITDA margin ) </t>
  </si>
  <si>
    <t xml:space="preserve">Year ended December 31, </t>
  </si>
  <si>
    <t>$</t>
  </si>
  <si>
    <t>¥</t>
  </si>
  <si>
    <t>%</t>
  </si>
  <si>
    <t xml:space="preserve">Revenues: </t>
  </si>
  <si>
    <t xml:space="preserve">Digital Preventative Healthcare </t>
  </si>
  <si>
    <t xml:space="preserve">Total revenue </t>
  </si>
  <si>
    <t xml:space="preserve">Cost of revenues and operating expenses: </t>
  </si>
  <si>
    <t xml:space="preserve">Cost of revenues </t>
  </si>
  <si>
    <t xml:space="preserve">Selling, general and administrative expenses </t>
  </si>
  <si>
    <t xml:space="preserve">Impairment loss on long-lived assets </t>
  </si>
  <si>
    <t xml:space="preserve">Total cost of revenues and operating expenses </t>
  </si>
  <si>
    <t xml:space="preserve">Other income (expenses): </t>
  </si>
  <si>
    <t xml:space="preserve">Dividend income </t>
  </si>
  <si>
    <t>—</t>
  </si>
  <si>
    <t xml:space="preserve">Interest income </t>
  </si>
  <si>
    <t xml:space="preserve">Interest expense </t>
  </si>
  <si>
    <t xml:space="preserve">Other, net </t>
  </si>
  <si>
    <t>Adjusted EBITDA(1)</t>
  </si>
  <si>
    <t>​</t>
  </si>
  <si>
    <t>pt.</t>
  </si>
  <si>
    <t>Item_5_A_OperatingResults_Reconciliation_to_NonGAAPFinancials</t>
  </si>
  <si>
    <t>(in thousands, except Adjusted EBITDA margin)</t>
  </si>
  <si>
    <t>Dividend income and interest income</t>
  </si>
  <si>
    <t>Interest expense</t>
  </si>
  <si>
    <t>Gain from bargain purchases</t>
  </si>
  <si>
    <t>Depreciation and amortization</t>
  </si>
  <si>
    <t>Impairment loss on long-lived assets</t>
  </si>
  <si>
    <t>Adjusted EBITDA</t>
  </si>
  <si>
    <t>Adjusted EBITDA margin</t>
  </si>
  <si>
    <t>Item_KeyPerformanceIndicators</t>
  </si>
  <si>
    <t>Number 
of 
Salons</t>
  </si>
  <si>
    <t>Number
of Salons
with Data</t>
  </si>
  <si>
    <t>Total 
Customers
Served</t>
  </si>
  <si>
    <t>Sales Per
Customer</t>
  </si>
  <si>
    <t>Repeat
Ratio</t>
  </si>
  <si>
    <t>Operation 
Ratio</t>
  </si>
  <si>
    <t>JPY</t>
  </si>
  <si>
    <t>Item_OperatingAndFinancial_CashFlows</t>
  </si>
  <si>
    <t xml:space="preserve">Cash and cash equivalents at beginning of period </t>
  </si>
  <si>
    <t xml:space="preserve">Cash and cash equivalents at end of period </t>
  </si>
  <si>
    <t>Item_5B_Cash_Obligations</t>
  </si>
  <si>
    <t>(in thousands JPY)</t>
  </si>
  <si>
    <t>Payments due by period:</t>
  </si>
  <si>
    <t>Total</t>
  </si>
  <si>
    <t>Less than 1 year</t>
  </si>
  <si>
    <t>1-3 years</t>
  </si>
  <si>
    <t>More than 3 years</t>
  </si>
  <si>
    <t>Debt obligations</t>
  </si>
  <si>
    <t>Operating lease obligations</t>
  </si>
  <si>
    <t xml:space="preserve">     Total</t>
  </si>
  <si>
    <t>Item_DirectorsSenior_KoujiEguchi</t>
  </si>
  <si>
    <t xml:space="preserve">Name </t>
  </si>
  <si>
    <t xml:space="preserve">Age </t>
  </si>
  <si>
    <t xml:space="preserve">Position(s) with our Company </t>
  </si>
  <si>
    <t xml:space="preserve">Kouji Eguchi </t>
  </si>
  <si>
    <t xml:space="preserve">Chief Executive Officer and Representative Director </t>
  </si>
  <si>
    <t xml:space="preserve">Fumitoshi Fujiwara </t>
  </si>
  <si>
    <t xml:space="preserve">Chief Financial Officer and Director </t>
  </si>
  <si>
    <t xml:space="preserve">Akira Nojima </t>
  </si>
  <si>
    <t xml:space="preserve">Independent Director </t>
  </si>
  <si>
    <t xml:space="preserve">Tomoya Ogawa </t>
  </si>
  <si>
    <t xml:space="preserve">Tsukasa Karyu* </t>
  </si>
  <si>
    <t xml:space="preserve">Corporate Auditor </t>
  </si>
  <si>
    <t xml:space="preserve">Osamu Sato* </t>
  </si>
  <si>
    <t>Corporate Auditor</t>
  </si>
  <si>
    <t>Item_DirectorsSenior_Category</t>
  </si>
  <si>
    <t>Number of</t>
  </si>
  <si>
    <t xml:space="preserve">(in thousands, except stock options and number of persons in category) </t>
  </si>
  <si>
    <t xml:space="preserve">Total amount of </t>
  </si>
  <si>
    <t>persons</t>
  </si>
  <si>
    <t xml:space="preserve">Category of directors and corporate auditors </t>
  </si>
  <si>
    <t>remuneration</t>
  </si>
  <si>
    <t>Base compensation</t>
  </si>
  <si>
    <t>in category</t>
  </si>
  <si>
    <t>Executive directors(1)</t>
  </si>
  <si>
    <t>Outside directors(2)</t>
  </si>
  <si>
    <t>Outside corporate auditors(4)</t>
  </si>
  <si>
    <t>Item_DirectorsSenior_Summarizes</t>
  </si>
  <si>
    <t xml:space="preserve">
</t>
  </si>
  <si>
    <t xml:space="preserve">Exercise Price </t>
  </si>
  <si>
    <t>Common</t>
  </si>
  <si>
    <t xml:space="preserve">Name of Issuance </t>
  </si>
  <si>
    <t xml:space="preserve">Issuance Date </t>
  </si>
  <si>
    <t xml:space="preserve">Expiration Date </t>
  </si>
  <si>
    <t xml:space="preserve">(per share) </t>
  </si>
  <si>
    <t>Shares Granted</t>
  </si>
  <si>
    <t xml:space="preserve">12/24/2015 </t>
  </si>
  <si>
    <t xml:space="preserve">12/21/2025 </t>
  </si>
  <si>
    <t xml:space="preserve">Fifth Series </t>
  </si>
  <si>
    <t xml:space="preserve">12/22/2016 </t>
  </si>
  <si>
    <t xml:space="preserve">12/21/2026 </t>
  </si>
  <si>
    <t xml:space="preserve">Seventh Series </t>
  </si>
  <si>
    <t xml:space="preserve">Eighth Series </t>
  </si>
  <si>
    <t xml:space="preserve">10/30/2020 </t>
  </si>
  <si>
    <t xml:space="preserve">9/30/2026 </t>
  </si>
  <si>
    <t>Ninth Series(1)</t>
  </si>
  <si>
    <t xml:space="preserve">9/30/2024 </t>
  </si>
  <si>
    <t>Item_DirectorsSenior_Auditors</t>
  </si>
  <si>
    <t xml:space="preserve">Total </t>
  </si>
  <si>
    <t xml:space="preserve">Total Number </t>
  </si>
  <si>
    <t xml:space="preserve">Number of </t>
  </si>
  <si>
    <t xml:space="preserve">of Common </t>
  </si>
  <si>
    <t xml:space="preserve">End of </t>
  </si>
  <si>
    <t xml:space="preserve">Exercise </t>
  </si>
  <si>
    <t xml:space="preserve">Stock </t>
  </si>
  <si>
    <t xml:space="preserve">Shares </t>
  </si>
  <si>
    <t xml:space="preserve">Beginning of </t>
  </si>
  <si>
    <t xml:space="preserve">Price </t>
  </si>
  <si>
    <t xml:space="preserve">Options </t>
  </si>
  <si>
    <t xml:space="preserve">Underlying </t>
  </si>
  <si>
    <t xml:space="preserve">Grant Date </t>
  </si>
  <si>
    <t xml:space="preserve">Exercise Period </t>
  </si>
  <si>
    <t>Period</t>
  </si>
  <si>
    <t>(per share)</t>
  </si>
  <si>
    <t>Granted</t>
  </si>
  <si>
    <t>Stock Options</t>
  </si>
  <si>
    <t xml:space="preserve">12/22/2017 </t>
  </si>
  <si>
    <t>12/21/2025</t>
  </si>
  <si>
    <t>(1)</t>
  </si>
  <si>
    <t>(2)</t>
  </si>
  <si>
    <t xml:space="preserve">10/1/2021 </t>
  </si>
  <si>
    <t>9/30/2026</t>
  </si>
  <si>
    <t>Item_Shareholders_BeneficialOwners</t>
  </si>
  <si>
    <t>Common Shares</t>
  </si>
  <si>
    <t>Beneficially Owned(1)</t>
  </si>
  <si>
    <t xml:space="preserve">Name of Beneficial Owner </t>
  </si>
  <si>
    <t xml:space="preserve">Percentage </t>
  </si>
  <si>
    <t>Named Executive Officers, Directors, and Corporate Auditors:</t>
  </si>
  <si>
    <t>Kouji Eguchi(2)</t>
  </si>
  <si>
    <t>*</t>
  </si>
  <si>
    <t> — </t>
  </si>
  <si>
    <t>5% or more Shareholders:</t>
  </si>
  <si>
    <t>Item_PrincipalAccountant_Milner</t>
  </si>
  <si>
    <t>Year ended December 31</t>
  </si>
  <si>
    <t xml:space="preserve">(in thousands) </t>
  </si>
  <si>
    <t>Audit Fees (1)</t>
  </si>
  <si>
    <t>Audit-Related Fees (2)</t>
  </si>
  <si>
    <t>Tax Fees (3)</t>
  </si>
  <si>
    <t>All Other Fees (4)</t>
  </si>
  <si>
    <t> </t>
  </si>
  <si>
    <t>  </t>
  </si>
  <si>
    <t xml:space="preserve">¥ </t>
  </si>
  <si>
    <t>―</t>
  </si>
  <si>
    <t>Accounts receivable-trade, net</t>
  </si>
  <si>
    <t>Inventories</t>
  </si>
  <si>
    <t>Prepaid expenses and other current assets</t>
  </si>
  <si>
    <t>Goodwill</t>
  </si>
  <si>
    <t>Deferred tax assets, net</t>
  </si>
  <si>
    <t>Deferred offering costs</t>
  </si>
  <si>
    <t>Total assets</t>
  </si>
  <si>
    <t>Accounts payable</t>
  </si>
  <si>
    <t>Accrued expenses</t>
  </si>
  <si>
    <t xml:space="preserve"> </t>
  </si>
  <si>
    <t>Contract liability (current)</t>
  </si>
  <si>
    <t>Advances received</t>
  </si>
  <si>
    <t>Long-term contract liability - net of current portion</t>
  </si>
  <si>
    <t>Asset retirement obligation</t>
  </si>
  <si>
    <t>Other liabilities</t>
  </si>
  <si>
    <t>Accumulated deficit</t>
  </si>
  <si>
    <t>Revenues:</t>
  </si>
  <si>
    <t>Revenue from directly-operated salons</t>
  </si>
  <si>
    <t>Franchise revenue</t>
  </si>
  <si>
    <t>Other revenues</t>
  </si>
  <si>
    <t>Total revenues</t>
  </si>
  <si>
    <t>Cost of revenues and operating expenses:</t>
  </si>
  <si>
    <t>Cost of revenue from directly-operated salons</t>
  </si>
  <si>
    <t>Cost of franchise revenue</t>
  </si>
  <si>
    <t>Cost of other revenues</t>
  </si>
  <si>
    <t>Selling, general and administrative expenses</t>
  </si>
  <si>
    <t>Total cost of revenues and operating expenses</t>
  </si>
  <si>
    <t>Interest income</t>
  </si>
  <si>
    <t>Subsidies</t>
  </si>
  <si>
    <t xml:space="preserve">     Other, net</t>
  </si>
  <si>
    <t>Income tax (benefit) expense</t>
  </si>
  <si>
    <t>Equity in earnings of investment</t>
  </si>
  <si>
    <t>Basic</t>
  </si>
  <si>
    <t>Diluted</t>
  </si>
  <si>
    <t xml:space="preserve">Weighted average shares outstanding </t>
  </si>
  <si>
    <t xml:space="preserve">  </t>
  </si>
  <si>
    <t>FS_ComprehensiveIncome</t>
  </si>
  <si>
    <t>Foreign currency translation adjustments, net of tax</t>
  </si>
  <si>
    <t>FS_Equity</t>
  </si>
  <si>
    <t xml:space="preserve">Common stock </t>
  </si>
  <si>
    <t>Class A common stock</t>
  </si>
  <si>
    <t>Treasury stock</t>
  </si>
  <si>
    <t>Shares</t>
  </si>
  <si>
    <t>Amount</t>
  </si>
  <si>
    <t>Additional paid-in capital</t>
  </si>
  <si>
    <t>Accumulated other comprehensive income (loss)</t>
  </si>
  <si>
    <t>Net loss</t>
  </si>
  <si>
    <t xml:space="preserve"> ―</t>
  </si>
  <si>
    <t>Cash flows from operating activities:</t>
  </si>
  <si>
    <t>Deferred income tax (benefit) expense</t>
  </si>
  <si>
    <t>Changes in operating assets and liabilities:</t>
  </si>
  <si>
    <t>Contract liability</t>
  </si>
  <si>
    <t>Income taxes</t>
  </si>
  <si>
    <t>Right-of-use assets obtained in exchange for lease liabilities</t>
  </si>
  <si>
    <t>Notes_AccPolicies_TotalSalons</t>
  </si>
  <si>
    <t>Relaxation Salons</t>
  </si>
  <si>
    <t>Directly-operated</t>
  </si>
  <si>
    <t>Franchised</t>
  </si>
  <si>
    <t>Notes_BusinessComb_RelaxationSalons</t>
  </si>
  <si>
    <t>Thousands of Yen</t>
  </si>
  <si>
    <t>Fair value of assets/liabilities</t>
  </si>
  <si>
    <t>Intangible assets</t>
  </si>
  <si>
    <t>Total assets acquired</t>
  </si>
  <si>
    <t>Total liabilities assumed</t>
  </si>
  <si>
    <t>Fair value of the consideration transferred</t>
  </si>
  <si>
    <t>Notes_AccPolicies_Recently Adopted Acc Plcs (ASC606)</t>
  </si>
  <si>
    <t>As reported on December 31, 2019</t>
  </si>
  <si>
    <t>Effect of 
adoption of 
ASC 606</t>
  </si>
  <si>
    <t>As adjusted on December 31, 2019</t>
  </si>
  <si>
    <t>Assets:</t>
  </si>
  <si>
    <t>Liabilities:</t>
  </si>
  <si>
    <t>Shareholders’ equity:</t>
  </si>
  <si>
    <t>As reported</t>
  </si>
  <si>
    <t>Adjusted amount</t>
  </si>
  <si>
    <t>Balances without adoption</t>
  </si>
  <si>
    <t>Year ended December 31, 2020</t>
  </si>
  <si>
    <t>Revenues</t>
  </si>
  <si>
    <t>Operating loss</t>
  </si>
  <si>
    <t>Loss before income tax (benefit) expense</t>
  </si>
  <si>
    <t>Adjustments to reconcile net loss to net cash used in operating activities:</t>
  </si>
  <si>
    <t>Net cash used in operating activities</t>
  </si>
  <si>
    <t>Notes_PropertyAndEquipment</t>
  </si>
  <si>
    <t>Leasehold improvements</t>
  </si>
  <si>
    <t>Vehicles</t>
  </si>
  <si>
    <t>Accumulated depreciation and amortization</t>
  </si>
  <si>
    <t>Notes_Goodwill_IntangibleAssets</t>
  </si>
  <si>
    <t>Intangible assets subject to amortization:</t>
  </si>
  <si>
    <t>Software for internal use</t>
  </si>
  <si>
    <t>Reacquired franchise rights</t>
  </si>
  <si>
    <t>Other</t>
  </si>
  <si>
    <t>Accumulated amortization</t>
  </si>
  <si>
    <t>Net carrying amount</t>
  </si>
  <si>
    <t>Intangible assets not subject to amortization:</t>
  </si>
  <si>
    <t>Trademark</t>
  </si>
  <si>
    <t>Telephone rights</t>
  </si>
  <si>
    <t>Total intangible assets</t>
  </si>
  <si>
    <t>Notes_Goodwill_AmortizationOfIntangibles</t>
  </si>
  <si>
    <t>Thereafter</t>
  </si>
  <si>
    <t>Notes_Goodwill_CarryingAmount</t>
  </si>
  <si>
    <t>Balance at December 31, 2018</t>
  </si>
  <si>
    <t>Balance at December 31, 2019</t>
  </si>
  <si>
    <t>Balance at December 31, 2020</t>
  </si>
  <si>
    <t>Notes_Investment_NonMarketableSecurities</t>
  </si>
  <si>
    <t>Carrying amount</t>
  </si>
  <si>
    <t>Ownership</t>
  </si>
  <si>
    <t>Matrix Industries, Inc.</t>
  </si>
  <si>
    <t>Kabushiki Kaisha ReRaKu WEST</t>
  </si>
  <si>
    <t>Notes_Investment_LongTermBorrowings</t>
  </si>
  <si>
    <t>Notes_Investment_MaturitiesOfBorrowings</t>
  </si>
  <si>
    <t>Year ending December 31:</t>
  </si>
  <si>
    <t>2026 and thereafter</t>
  </si>
  <si>
    <t>Notes_AssetRetirement_Reconciliation</t>
  </si>
  <si>
    <t>Beginning balance</t>
  </si>
  <si>
    <t>Liabilities incurred</t>
  </si>
  <si>
    <t>Liabilities settled</t>
  </si>
  <si>
    <t>Accretion expense</t>
  </si>
  <si>
    <t>Ending balance</t>
  </si>
  <si>
    <t>Notes_Leases_LeaseCosts</t>
  </si>
  <si>
    <t>Fixed lease cost (a)</t>
  </si>
  <si>
    <t>Variable lease cost (b)</t>
  </si>
  <si>
    <t>Short-term cost</t>
  </si>
  <si>
    <t>Notes_Leases_OtherInformation</t>
  </si>
  <si>
    <t>Cash paid for amounts included in the measurement of lease liabilities:</t>
  </si>
  <si>
    <t>Operating cash flows</t>
  </si>
  <si>
    <t>Weighted average remaining lease term (in years)</t>
  </si>
  <si>
    <t>Weighted average discount rate</t>
  </si>
  <si>
    <t>Notes_Leases_FuturePayments</t>
  </si>
  <si>
    <t>Less: Interest component</t>
  </si>
  <si>
    <t>Present value of minimum lease payments</t>
  </si>
  <si>
    <t>Notes_Leases_SubleaseRevenues</t>
  </si>
  <si>
    <t>Fixed sublease income</t>
  </si>
  <si>
    <t>Variable sublease income</t>
  </si>
  <si>
    <t>Notes_Leases_FuturePayments_Subleases</t>
  </si>
  <si>
    <t>Notes_StockBased_StockOptionActivity</t>
  </si>
  <si>
    <t xml:space="preserve">Year ended </t>
  </si>
  <si>
    <t>Expected term of option (in years)</t>
  </si>
  <si>
    <t>2-3</t>
  </si>
  <si>
    <t>Expected volatility</t>
  </si>
  <si>
    <t>58.21 – 65.93</t>
  </si>
  <si>
    <t>Expected dividend yield</t>
  </si>
  <si>
    <t>Risk-free interest rate</t>
  </si>
  <si>
    <t>0.17 – 0.19</t>
  </si>
  <si>
    <t>Yen</t>
  </si>
  <si>
    <t>Years</t>
  </si>
  <si>
    <t>Number of shares</t>
  </si>
  <si>
    <t>Weighted-average
exercise
price</t>
  </si>
  <si>
    <t>Aggregate intrinsic
value</t>
  </si>
  <si>
    <t>Outstanding at December 31, 2018</t>
  </si>
  <si>
    <t>Forfeited/Expired</t>
  </si>
  <si>
    <t>Outstanding at December 31, 2019</t>
  </si>
  <si>
    <t>Exercisable at December 31, 2019</t>
  </si>
  <si>
    <t>Outstanding at December 31, 2020</t>
  </si>
  <si>
    <t>Exercisable at December 31, 2020</t>
  </si>
  <si>
    <t>Notes_SegmentInformation</t>
  </si>
  <si>
    <t>Digital</t>
  </si>
  <si>
    <t>Corporate</t>
  </si>
  <si>
    <t>Relaxation</t>
  </si>
  <si>
    <t>Preventative</t>
  </si>
  <si>
    <t>and</t>
  </si>
  <si>
    <t>Salon</t>
  </si>
  <si>
    <t>Healthcare</t>
  </si>
  <si>
    <t>elimination</t>
  </si>
  <si>
    <t>Consolidated</t>
  </si>
  <si>
    <t>Operating income (loss)</t>
  </si>
  <si>
    <t>Year ended December 31, 2019</t>
  </si>
  <si>
    <t>Notes_IncomeTaxes_Summary</t>
  </si>
  <si>
    <t>Current</t>
  </si>
  <si>
    <t>Deferred</t>
  </si>
  <si>
    <t>Notes_IncomeTaxes_Reconcoliation</t>
  </si>
  <si>
    <t>Increases (reductions) in taxes due to:</t>
  </si>
  <si>
    <t>Change in valuation allowance</t>
  </si>
  <si>
    <t>Nondeductible expenses</t>
  </si>
  <si>
    <t>Inhabitant tax-per capita*</t>
  </si>
  <si>
    <t>Other-net</t>
  </si>
  <si>
    <t>Effective income tax rate</t>
  </si>
  <si>
    <t>Notes_IncomeTaxes_TaxEffects</t>
  </si>
  <si>
    <t>Deferred tax assets:</t>
  </si>
  <si>
    <t>Accounts receivable-trade</t>
  </si>
  <si>
    <t>Provision for bad debt</t>
  </si>
  <si>
    <t>Other prepaid expenses - currently not deductible</t>
  </si>
  <si>
    <t>Operating lease liability</t>
  </si>
  <si>
    <t>Operating loss carryforwards</t>
  </si>
  <si>
    <t>Gross deferred tax assets</t>
  </si>
  <si>
    <t>Valuation allowance</t>
  </si>
  <si>
    <t>Total deferred tax assets</t>
  </si>
  <si>
    <t>Deferred tax liabilities:</t>
  </si>
  <si>
    <t>Property and equipment</t>
  </si>
  <si>
    <t>Right-of-use asset - operating lease</t>
  </si>
  <si>
    <t>Total deferred tax liabilities</t>
  </si>
  <si>
    <t>Net deferred tax assets</t>
  </si>
  <si>
    <t>Notes_IncomeTaxes_Carryforwards</t>
  </si>
  <si>
    <t>carryforwards</t>
  </si>
  <si>
    <t>(Thousands of Yen)</t>
  </si>
  <si>
    <t>Years ending December 31:</t>
  </si>
  <si>
    <t>Notes_Revenue Recognition Desaggregation of Revenue</t>
  </si>
  <si>
    <t>Revenue Stream*</t>
  </si>
  <si>
    <t>Relaxation Salon</t>
  </si>
  <si>
    <t>Digital Preventative Healthcare</t>
  </si>
  <si>
    <t>Franchise fees</t>
  </si>
  <si>
    <t>Royalty income</t>
  </si>
  <si>
    <t>Staffing service revenue</t>
  </si>
  <si>
    <t>Sublease revenue</t>
  </si>
  <si>
    <t>Other franchise revenues</t>
  </si>
  <si>
    <t>Notes_Revenue Recognition Contract Balance</t>
  </si>
  <si>
    <t>Balance sheet classification</t>
  </si>
  <si>
    <t xml:space="preserve">As of </t>
  </si>
  <si>
    <t xml:space="preserve">December 31, </t>
  </si>
  <si>
    <t>2019 (as adjusted- Note 1)</t>
  </si>
  <si>
    <t>Receivables</t>
  </si>
  <si>
    <t>Contract liabilities:</t>
  </si>
  <si>
    <t>Long-term</t>
  </si>
  <si>
    <t>Notes_Revenue Recognition Contractual Liabilities</t>
  </si>
  <si>
    <t>Contract liabilities</t>
  </si>
  <si>
    <t>Revenues recognized during 2020 which were included in the contract liabilities balance at December 31, 2019</t>
  </si>
  <si>
    <t>Remaining amounts at December 31, 2020 which were newly recognized as contract liabilities during 2020</t>
  </si>
  <si>
    <t>Notes_Revenue Recognition Estimated Revenue</t>
  </si>
  <si>
    <t>Notes_OtherCompIncome_TaxEffects</t>
  </si>
  <si>
    <t>Before Tax</t>
  </si>
  <si>
    <t>Net of Tax</t>
  </si>
  <si>
    <t>Foreign currency translation adjustments</t>
  </si>
  <si>
    <t>Amount arising during the period</t>
  </si>
  <si>
    <t>Reclassification adjustments for gains and losses realized in net income</t>
  </si>
  <si>
    <t>Net change during the year</t>
  </si>
  <si>
    <t>Other comprehensive income (loss)</t>
  </si>
  <si>
    <t>Notes_OtherCompIncome_ChangesInAOCI</t>
  </si>
  <si>
    <t>Foreign currency</t>
  </si>
  <si>
    <t>translation adjustments</t>
  </si>
  <si>
    <t>Other comprehensive income (loss) before reclassifications</t>
  </si>
  <si>
    <t>Amounts reclassified from accumulated other comprehensive income (loss)</t>
  </si>
  <si>
    <t>Notes_OtherCompIncome_Reclassifications</t>
  </si>
  <si>
    <t>Affected line items</t>
  </si>
  <si>
    <t>in consolidated</t>
  </si>
  <si>
    <t>statements of (loss) income</t>
  </si>
  <si>
    <t>Other – net</t>
  </si>
  <si>
    <t>Total amount reclassified, net of tax</t>
  </si>
  <si>
    <t>Notes_EarningsPerShare_Reconciliations</t>
  </si>
  <si>
    <t>Class A</t>
  </si>
  <si>
    <t>Shares (Denominator)</t>
  </si>
  <si>
    <t>(Number of shares)</t>
  </si>
  <si>
    <t>Weighted average common shares outstanding</t>
  </si>
  <si>
    <t>Effect of dilutive instruments:</t>
  </si>
  <si>
    <t>Stock options</t>
  </si>
  <si>
    <t>Weighted average common shares for diluted computation</t>
  </si>
  <si>
    <t>(Yen)</t>
  </si>
  <si>
    <t>Notes_FinancialInstruments_CarryingAmount</t>
  </si>
  <si>
    <t>Notes_FairValue_NonRecurring</t>
  </si>
  <si>
    <t>Level 1</t>
  </si>
  <si>
    <t>Level 2</t>
  </si>
  <si>
    <t>Level 3</t>
  </si>
  <si>
    <t>Assets</t>
  </si>
  <si>
    <t>BRIDGE - DATE TEMPLATE</t>
  </si>
  <si>
    <t>Email - Support@MerrillBridge.com</t>
  </si>
  <si>
    <t xml:space="preserve">  Phone - 855-375-7157</t>
  </si>
  <si>
    <t>Input Value</t>
  </si>
  <si>
    <t>Make Your Selection</t>
  </si>
  <si>
    <t>Quarter Ending</t>
  </si>
  <si>
    <t>Fiscal Year Ending - Month/Day</t>
  </si>
  <si>
    <t xml:space="preserve">Current Fiscal Year </t>
  </si>
  <si>
    <t>YTD Duration Period</t>
  </si>
  <si>
    <t>December 31, </t>
  </si>
  <si>
    <t>Linked Values - Do Not Update</t>
  </si>
  <si>
    <t>Period referenced</t>
  </si>
  <si>
    <t>Default</t>
  </si>
  <si>
    <t>Alternative 1</t>
  </si>
  <si>
    <t>Alternative 2</t>
  </si>
  <si>
    <t>Alternative 3</t>
  </si>
  <si>
    <t>Rollforward Reference</t>
  </si>
  <si>
    <t>Prior Year (PY)</t>
  </si>
  <si>
    <t>2 Year Prior (SecondPY)</t>
  </si>
  <si>
    <t>Current Period (CP) End Date</t>
  </si>
  <si>
    <t>Fiscal Year (FY) End Date</t>
  </si>
  <si>
    <t>Current Period (CP) Duration Period</t>
  </si>
  <si>
    <t xml:space="preserve">Year to Date (YTD) Duration Period </t>
  </si>
  <si>
    <t>Period and YTD Duration Header</t>
  </si>
  <si>
    <t>Six Months Period End</t>
  </si>
  <si>
    <t>Nine Months Period End</t>
  </si>
  <si>
    <t>Q1</t>
  </si>
  <si>
    <t>Q2</t>
  </si>
  <si>
    <t>Q3</t>
  </si>
  <si>
    <t>Q4</t>
  </si>
  <si>
    <t>Balance Sheet Dates</t>
  </si>
  <si>
    <t>Output</t>
  </si>
  <si>
    <t>Income Statement Dates</t>
  </si>
  <si>
    <t>Current Period (CP) Full Date</t>
  </si>
  <si>
    <t>Current period date phrase</t>
  </si>
  <si>
    <t>Prior Year Period (PY) Full Date</t>
  </si>
  <si>
    <t>Current period date phrase (and prior period)</t>
  </si>
  <si>
    <t>Prior Year Period (P2) Full Date</t>
  </si>
  <si>
    <t>Current period and period to date phrase (CY and PY)</t>
  </si>
  <si>
    <t>Current Year Year End (CY) Full Date</t>
  </si>
  <si>
    <t>Prior period date phrase</t>
  </si>
  <si>
    <t>Prior Year Year End (PY) Full Date</t>
  </si>
  <si>
    <t>Period to date phrase (and prior period)</t>
  </si>
  <si>
    <t>Prior Year Year End (PY2) Full Date</t>
  </si>
  <si>
    <t>Period to date phrase</t>
  </si>
  <si>
    <t>Period to date phrase (PY)</t>
  </si>
  <si>
    <t>Year End Dates</t>
  </si>
  <si>
    <t>Future Maturities</t>
  </si>
  <si>
    <t>Current year (CY) and prior year (PY) phrase - Year End Only</t>
  </si>
  <si>
    <t>Year 1</t>
  </si>
  <si>
    <t>CY, PY and PY2 Phrase - Year End Only</t>
  </si>
  <si>
    <t>Year 2</t>
  </si>
  <si>
    <t>Year 3</t>
  </si>
  <si>
    <t>Year 4</t>
  </si>
  <si>
    <t>Year 5</t>
  </si>
  <si>
    <t xml:space="preserve">Period End </t>
  </si>
  <si>
    <t>Current Period End - Numeric</t>
  </si>
  <si>
    <t>Previous Period End - Numeric</t>
  </si>
  <si>
    <t>Alternate Long date</t>
  </si>
  <si>
    <t>Duration Period - LC3</t>
  </si>
  <si>
    <t>Duration Period</t>
  </si>
  <si>
    <t>Duration Period Lowercase</t>
  </si>
  <si>
    <t>Duration Period - MY</t>
  </si>
  <si>
    <t>Serial_CY</t>
  </si>
  <si>
    <t>Serial_PY</t>
  </si>
  <si>
    <t>January 31, </t>
  </si>
  <si>
    <t>1/31</t>
  </si>
  <si>
    <t>April 30, </t>
  </si>
  <si>
    <t>July 31, </t>
  </si>
  <si>
    <t>October 31, </t>
  </si>
  <si>
    <t>January 31</t>
  </si>
  <si>
    <t xml:space="preserve">Quarter Ended </t>
  </si>
  <si>
    <t xml:space="preserve">Quarter ended </t>
  </si>
  <si>
    <t xml:space="preserve">quarter ended </t>
  </si>
  <si>
    <t xml:space="preserve">quarters ended </t>
  </si>
  <si>
    <t>February 28, </t>
  </si>
  <si>
    <t>2/28</t>
  </si>
  <si>
    <t>May 31, </t>
  </si>
  <si>
    <t>August 31, </t>
  </si>
  <si>
    <t>November 30, </t>
  </si>
  <si>
    <t>February 28</t>
  </si>
  <si>
    <t xml:space="preserve">Three Months Ended </t>
  </si>
  <si>
    <t xml:space="preserve">Three months ended </t>
  </si>
  <si>
    <t xml:space="preserve">three months ended </t>
  </si>
  <si>
    <t>February 29, </t>
  </si>
  <si>
    <t>2/29</t>
  </si>
  <si>
    <t>February 29</t>
  </si>
  <si>
    <t xml:space="preserve">Six Months Ended </t>
  </si>
  <si>
    <t xml:space="preserve">Six months ended </t>
  </si>
  <si>
    <t xml:space="preserve">six months ended </t>
  </si>
  <si>
    <t>March 31, </t>
  </si>
  <si>
    <t>3/31</t>
  </si>
  <si>
    <t>June 30, </t>
  </si>
  <si>
    <t>September 30, </t>
  </si>
  <si>
    <t>March 31</t>
  </si>
  <si>
    <t xml:space="preserve">Nine Months Ended </t>
  </si>
  <si>
    <t xml:space="preserve">Nine months ended </t>
  </si>
  <si>
    <t xml:space="preserve">nine months ended </t>
  </si>
  <si>
    <t>4/30</t>
  </si>
  <si>
    <t>April 30</t>
  </si>
  <si>
    <t xml:space="preserve">Year Ended </t>
  </si>
  <si>
    <t xml:space="preserve">year ended </t>
  </si>
  <si>
    <t xml:space="preserve">years ended </t>
  </si>
  <si>
    <t>5/31</t>
  </si>
  <si>
    <t>May 31</t>
  </si>
  <si>
    <t>6/30</t>
  </si>
  <si>
    <t>June 30</t>
  </si>
  <si>
    <t>7/31</t>
  </si>
  <si>
    <t>July 31</t>
  </si>
  <si>
    <t>8/31</t>
  </si>
  <si>
    <t>August 31</t>
  </si>
  <si>
    <t>9/30</t>
  </si>
  <si>
    <t>September 30</t>
  </si>
  <si>
    <t>10/31</t>
  </si>
  <si>
    <t>October 31</t>
  </si>
  <si>
    <t>11/30</t>
  </si>
  <si>
    <t>November 30</t>
  </si>
  <si>
    <t>12/31</t>
  </si>
  <si>
    <t>December 31</t>
  </si>
  <si>
    <t>Current Year</t>
  </si>
  <si>
    <t>Prior Year</t>
  </si>
  <si>
    <t>Jan</t>
  </si>
  <si>
    <t>Feb</t>
  </si>
  <si>
    <t>Mar</t>
  </si>
  <si>
    <t>Apr</t>
  </si>
  <si>
    <t>May</t>
  </si>
  <si>
    <t>Jun</t>
  </si>
  <si>
    <t>Jul</t>
  </si>
  <si>
    <t>Aug</t>
  </si>
  <si>
    <t>Sep</t>
  </si>
  <si>
    <t>Oct</t>
  </si>
  <si>
    <t>Nov</t>
  </si>
  <si>
    <t>Dec</t>
  </si>
  <si>
    <t xml:space="preserve">Fiscal Year CY </t>
  </si>
  <si>
    <t>Notes_AccountingPolicies_BalanceSheets_PP</t>
  </si>
  <si>
    <t>Thousands of Yen</t>
  </si>
  <si>
    <t>As reported on</t>
  </si>
  <si>
    <t>Effect of</t>
  </si>
  <si>
    <t>As adjusted on</t>
  </si>
  <si>
    <t>December 31,</t>
  </si>
  <si>
    <t>adoption of</t>
  </si>
  <si>
    <t>ASC 606</t>
  </si>
  <si>
    <t>Notes_AccountingPolicies_BalanceSheets</t>
  </si>
  <si>
    <t>Balances</t>
  </si>
  <si>
    <t>Adjusted</t>
  </si>
  <si>
    <t>without</t>
  </si>
  <si>
    <t>As of December 31, 2020</t>
  </si>
  <si>
    <t>As reported</t>
  </si>
  <si>
    <t>amount</t>
  </si>
  <si>
    <t>adoption</t>
  </si>
  <si>
    <t>xxx</t>
  </si>
  <si>
    <t>Shareholders’ equity (deficit):</t>
  </si>
  <si>
    <t>Notes_AccountingPolicies_StatementofLoss</t>
  </si>
  <si>
    <t>Loss before income tax</t>
  </si>
  <si>
    <t>Income tax benefit</t>
  </si>
  <si>
    <t>Notes_AccountingPolicies_StatementofCashflow</t>
  </si>
  <si>
    <t>Deferred income tax expense</t>
  </si>
  <si>
    <t>Note_Compensation_StockOption</t>
  </si>
  <si>
    <t>Year ended </t>
  </si>
  <si>
    <t>2 –3</t>
  </si>
  <si>
    <t>Note_Compensation_Granted</t>
  </si>
  <si>
    <t>Thousands</t>
  </si>
  <si>
    <t>of Yen</t>
  </si>
  <si>
    <t>Weighted-</t>
  </si>
  <si>
    <t>average</t>
  </si>
  <si>
    <t>remaining</t>
  </si>
  <si>
    <t>Aggregate</t>
  </si>
  <si>
    <t>Number of</t>
  </si>
  <si>
    <t>exercise</t>
  </si>
  <si>
    <t>contractual</t>
  </si>
  <si>
    <t>intrinsic</t>
  </si>
  <si>
    <t>shares</t>
  </si>
  <si>
    <t>Price</t>
  </si>
  <si>
    <t>term</t>
  </si>
  <si>
    <t>value</t>
  </si>
  <si>
    <t>Exercised</t>
  </si>
  <si>
    <t>Relaxation Salon</t>
  </si>
  <si>
    <t>Note_Compensation_Balance</t>
  </si>
  <si>
    <t>As of</t>
  </si>
  <si>
    <t>Balance sheet classification</t>
  </si>
  <si>
    <t>Note_Compensation_ContractLiabilities</t>
  </si>
  <si>
    <t>Contract liabilities</t>
  </si>
  <si>
    <t>Note_Compensation_Obligations</t>
  </si>
  <si>
    <t>ZACC Kabushiki Kaisha</t>
  </si>
  <si>
    <t>WING Inc.</t>
  </si>
  <si>
    <t>Toshiaki Komatsu*</t>
  </si>
  <si>
    <t>Fumitoshi Fujiwara</t>
  </si>
  <si>
    <t>(3)</t>
  </si>
  <si>
    <t>9/30/2024</t>
  </si>
  <si>
    <t>Item_OrganizationalStructure</t>
  </si>
  <si>
    <t>Notes_BusinessComb_SAWAN</t>
  </si>
  <si>
    <t>Stock-based compensation expense</t>
  </si>
  <si>
    <t>12/31/2021</t>
  </si>
  <si>
    <t xml:space="preserve">All named executive officers, directors, and corporate auditors as a group (seven) persons) </t>
  </si>
  <si>
    <t>Osamu Sato</t>
  </si>
  <si>
    <t>Luxury Beauty</t>
  </si>
  <si>
    <t xml:space="preserve">Total other income </t>
  </si>
  <si>
    <t>Other obligations</t>
  </si>
  <si>
    <t>Dividend income</t>
  </si>
  <si>
    <t>Income tax expense (benefit)</t>
  </si>
  <si>
    <t>Stock-based compensation</t>
  </si>
  <si>
    <t>Balance, December 31, 2021</t>
  </si>
  <si>
    <t>Noncontrolling
interest</t>
  </si>
  <si>
    <t>Other long-term assets</t>
  </si>
  <si>
    <t>Accrued expenses and other current liabilities</t>
  </si>
  <si>
    <t>Lease liability</t>
  </si>
  <si>
    <t>Accrued expenses</t>
  </si>
  <si>
    <t>Notes_BusinessComb_ZACC</t>
  </si>
  <si>
    <t>Trademark   </t>
  </si>
  <si>
    <t>Customer relationship  </t>
  </si>
  <si>
    <t>Balance at December 31, 2019</t>
  </si>
  <si>
    <t>Acquisitions of relaxation salons*¹</t>
  </si>
  <si>
    <t>Balance at December 31, 2021</t>
  </si>
  <si>
    <t>Outstanding at December 31, 2021</t>
  </si>
  <si>
    <t>Exercisable at December 31, 2021</t>
  </si>
  <si>
    <t>Weighted-average remaining
contractual term</t>
  </si>
  <si>
    <t>Luxury</t>
  </si>
  <si>
    <t>Beauty</t>
  </si>
  <si>
    <t>Year ended December 31, 2021</t>
  </si>
  <si>
    <t xml:space="preserve">― </t>
  </si>
  <si>
    <t>Luxury</t>
  </si>
  <si>
    <t>Beauty</t>
  </si>
  <si>
    <t>Estimated fair value</t>
  </si>
  <si>
    <t>Carrying amount</t>
  </si>
  <si>
    <r>
      <t>Carrying</t>
    </r>
    <r>
      <rPr>
        <sz val="8"/>
        <color theme="1"/>
        <rFont val="Calibri"/>
        <family val="2"/>
      </rPr>
      <t> </t>
    </r>
    <r>
      <rPr>
        <sz val="8"/>
        <color theme="1"/>
        <rFont val="Times New Roman"/>
        <family val="1"/>
      </rPr>
      <t>amount</t>
    </r>
  </si>
  <si>
    <t>Other income (expense):</t>
  </si>
  <si>
    <t>Balance at December 31, 2018</t>
  </si>
  <si>
    <t>Sales of directly-operated salons, and disposal of relaxation salon</t>
  </si>
  <si>
    <t>Outstanding at December 31, 2018</t>
  </si>
  <si>
    <t>Income (Numerator)</t>
  </si>
  <si>
    <t>Country of Principal Executive Offices</t>
  </si>
  <si>
    <t>Foreign Private Issuer</t>
  </si>
  <si>
    <t>Yes</t>
  </si>
  <si>
    <t>Disclosure Prohibited under Home Country Law</t>
  </si>
  <si>
    <t>No</t>
  </si>
  <si>
    <t>Total Number of Directors</t>
  </si>
  <si>
    <t>Female</t>
  </si>
  <si>
    <t>Male</t>
  </si>
  <si>
    <t>Non-Binary</t>
  </si>
  <si>
    <t>Did Not Disclose Gender</t>
  </si>
  <si>
    <t>Part I: Gender Identity</t>
  </si>
  <si>
    <t>Directors</t>
  </si>
  <si>
    <t>Part II: Demographic Background</t>
  </si>
  <si>
    <t>Underrepresented Individual in Home Country Jurisdiction</t>
  </si>
  <si>
    <t>LGBTQ+</t>
  </si>
  <si>
    <t>Did Not Disclose Demographic Background</t>
  </si>
  <si>
    <t>Item_BoardDiversityMatrix</t>
  </si>
  <si>
    <t>(in thousands)</t>
  </si>
  <si>
    <t>Deferred tax liability</t>
  </si>
  <si>
    <t>Deferred tax liabilities</t>
  </si>
  <si>
    <t xml:space="preserve">Net (decrease) increase of cash and cash equivalents during the period </t>
  </si>
  <si>
    <t>Use of operating loss carryforwards</t>
  </si>
  <si>
    <t>¥</t>
  </si>
  <si>
    <t>Current portion of borrowings</t>
  </si>
  <si>
    <t>Current portion of contract liability</t>
  </si>
  <si>
    <t>Borrowings - net of current portion</t>
  </si>
  <si>
    <t>Contract liability - net of current portion</t>
  </si>
  <si>
    <t>Borrowings</t>
  </si>
  <si>
    <t>Net assets acquired</t>
  </si>
  <si>
    <t>Expense</t>
  </si>
  <si>
    <t>Tax</t>
  </si>
  <si>
    <t>Income tax expense</t>
  </si>
  <si>
    <t>Net income</t>
  </si>
  <si>
    <t>Fair value of the consideration transferred</t>
  </si>
  <si>
    <t>Cash</t>
  </si>
  <si>
    <t>Other assets</t>
  </si>
  <si>
    <t>Other intangible assets</t>
  </si>
  <si>
    <t>Other intangible assets</t>
  </si>
  <si>
    <t>Prepaid card liability</t>
  </si>
  <si>
    <t>Advances received</t>
  </si>
  <si>
    <r>
      <rPr>
        <b/>
        <u/>
        <sz val="8"/>
        <color rgb="FF000000"/>
        <rFont val="Times New Roman"/>
        <family val="1"/>
      </rPr>
      <t>Consolidated Statement of Operations</t>
    </r>
    <r>
      <rPr>
        <b/>
        <sz val="8"/>
        <color rgb="FF000000"/>
        <rFont val="Times New Roman"/>
        <family val="1"/>
      </rPr>
      <t>:</t>
    </r>
  </si>
  <si>
    <t>Reconciliation of non-GAAP measures:</t>
  </si>
  <si>
    <t>Decrease due to immaterial correction of an error in previously issued financial statements*⁴</t>
  </si>
  <si>
    <t>Tools, furniture and fixtures</t>
  </si>
  <si>
    <t>Noncontrolling interest in ZACC</t>
  </si>
  <si>
    <t>Revenue from the sale of directly-owned salons</t>
  </si>
  <si>
    <t>Sale of directly-owned salons, and closure of directly-owned salons</t>
  </si>
  <si>
    <t>SAWAN CO. LTD.</t>
  </si>
  <si>
    <t>Mandatorily redeemable noncontrolling interests in ZACC</t>
  </si>
  <si>
    <t>Accounts receivable-other</t>
  </si>
  <si>
    <t>Property and equipment</t>
  </si>
  <si>
    <t>Right-of-use asset-operating lease</t>
  </si>
  <si>
    <t>Other intangible assets</t>
  </si>
  <si>
    <t>Acquisition of SAWAN’s shares*³</t>
  </si>
  <si>
    <t>Acquisition of ZACC’s shares*²</t>
  </si>
  <si>
    <t>Goodwill</t>
  </si>
  <si>
    <t>Losses on sales of directly-owned salons to franchisees</t>
  </si>
  <si>
    <t>Total liabilities assumed</t>
  </si>
  <si>
    <t>Net liabilities assumed</t>
  </si>
  <si>
    <t>Revenue from directly-operated salons</t>
  </si>
  <si>
    <t>Net income (loss)</t>
  </si>
  <si>
    <t>Outstanding at December 31, 2022</t>
  </si>
  <si>
    <t>Exercisable at December 31, 2022</t>
  </si>
  <si>
    <t>Year ended December 31, 2022</t>
  </si>
  <si>
    <t>Balance at December 31, 2022</t>
  </si>
  <si>
    <t>Impairment loss</t>
  </si>
  <si>
    <t>Net earnings (loss) per share attributable to shareholders of the Company</t>
  </si>
  <si>
    <r>
      <t>Net</t>
    </r>
    <r>
      <rPr>
        <sz val="8"/>
        <color rgb="FF000000"/>
        <rFont val="Times New Roman"/>
        <family val="1"/>
      </rPr>
      <t xml:space="preserve"> income (loss)</t>
    </r>
  </si>
  <si>
    <t xml:space="preserve">Comprehensive income (loss) </t>
  </si>
  <si>
    <t>Corporate convertible bond</t>
  </si>
  <si>
    <t>Net income (loss) attributable to shareholders of the Company</t>
  </si>
  <si>
    <t>Earnings (loss) per common share attributable to shareholders of the Company</t>
  </si>
  <si>
    <t>Balance, December 31, 2022</t>
  </si>
  <si>
    <t>Toshiaki Komatsu</t>
  </si>
  <si>
    <t xml:space="preserve">Income tax (benefit) expense </t>
  </si>
  <si>
    <t xml:space="preserve">Losses on disposal of property and equipment, net and other intangible assets, net   </t>
  </si>
  <si>
    <t>Accrued Vacation</t>
  </si>
  <si>
    <t>Borrowings (Due through 2035 with weighted average interest rates of 1.12% as of December 31, 2022,  due through 2035 with weighted average interest rates of 0.66% as of December 31, 2021)</t>
  </si>
  <si>
    <t>Income (loss) before income taxes</t>
  </si>
  <si>
    <t>Full-time corporate auditors(3)</t>
  </si>
  <si>
    <t>22-Jan</t>
  </si>
  <si>
    <t>22-Feb</t>
  </si>
  <si>
    <t>22-Mar</t>
  </si>
  <si>
    <t>22-Apr</t>
  </si>
  <si>
    <t>22-May</t>
  </si>
  <si>
    <t>22-Jun</t>
  </si>
  <si>
    <t>22-Jul</t>
  </si>
  <si>
    <t>22-Aug</t>
  </si>
  <si>
    <t>22-Sep</t>
  </si>
  <si>
    <t>22-Oct</t>
  </si>
  <si>
    <t>22-Nov</t>
  </si>
  <si>
    <t>22-Dec</t>
  </si>
  <si>
    <t xml:space="preserve">Net cash used in operating activities </t>
  </si>
  <si>
    <t xml:space="preserve">Net cash (used in) provided by investing activities </t>
  </si>
  <si>
    <t xml:space="preserve"> 27.23 </t>
  </si>
  <si>
    <t xml:space="preserve"> 5,470,654 </t>
  </si>
  <si>
    <t xml:space="preserve"> 539,490 </t>
  </si>
  <si>
    <t xml:space="preserve"> - </t>
  </si>
  <si>
    <t>Acquisition Costs</t>
  </si>
  <si>
    <t>Balance, December 31, 2023</t>
  </si>
  <si>
    <t xml:space="preserve">Reduction in common stock and additional paid-in capital </t>
  </si>
  <si>
    <t>Outstanding at December 31, 2023</t>
  </si>
  <si>
    <t>Exercisable at December 31, 2023</t>
  </si>
  <si>
    <t>MEDIROM Shared Services Inc.</t>
  </si>
  <si>
    <t>MEDIROM MOTHER Labs Inc.</t>
  </si>
  <si>
    <t>2023($)</t>
  </si>
  <si>
    <t>2023(¥)</t>
  </si>
  <si>
    <t>2022(¥)</t>
  </si>
  <si>
    <t xml:space="preserve">Change (2023 vs 2022) </t>
  </si>
  <si>
    <t>23-Jan</t>
  </si>
  <si>
    <t>23-Feb</t>
  </si>
  <si>
    <t>23-Mar</t>
  </si>
  <si>
    <t>23-Apr</t>
  </si>
  <si>
    <t>23-May</t>
  </si>
  <si>
    <t>23-Jun</t>
  </si>
  <si>
    <t>23-Jul</t>
  </si>
  <si>
    <t>23-Aug</t>
  </si>
  <si>
    <t>23-Sep</t>
  </si>
  <si>
    <t>23-Oct</t>
  </si>
  <si>
    <t>23-Nov</t>
  </si>
  <si>
    <t>23-Dec</t>
  </si>
  <si>
    <t>Gain on sale of shares of subsidiaries</t>
  </si>
  <si>
    <t>Between 2024 and 2027</t>
  </si>
  <si>
    <t>Between 2028 and 2031</t>
  </si>
  <si>
    <t>2032 and thereafter</t>
  </si>
  <si>
    <t>-</t>
  </si>
  <si>
    <t>Balance at December 31, 2023</t>
  </si>
  <si>
    <t>2029 and thereafter</t>
  </si>
  <si>
    <t>Reinstated</t>
  </si>
  <si>
    <t>2029 and thereafter</t>
  </si>
  <si>
    <t>Year ended December 31, 2023</t>
  </si>
  <si>
    <t>Revenues recognized during 2023 which were included in the contract liabilities balance at December 31, 2022</t>
  </si>
  <si>
    <t>Remaining amounts at December 31, 2023 which were newly recognized as contract liabilities during 2023</t>
  </si>
  <si>
    <t>Balance at December 31, 2023</t>
  </si>
  <si>
    <t>Balance at December 31, 2022</t>
  </si>
  <si>
    <t>Adjusted EBITDA margin</t>
  </si>
  <si>
    <t>2023($)</t>
  </si>
  <si>
    <t>2023(¥)</t>
  </si>
  <si>
    <t>2022(¥)</t>
  </si>
  <si>
    <t>2021(¥)</t>
  </si>
  <si>
    <t>Board Diversity Matrix (As of April 1, 2024)</t>
  </si>
  <si>
    <t>Total other (expense) income</t>
  </si>
  <si>
    <t>Income (loss) before income tax expense</t>
  </si>
  <si>
    <t>Income tax (benefit) expense</t>
  </si>
  <si>
    <t>Note_Recognition_Revenue(2022)</t>
  </si>
  <si>
    <t>Note_Recognition_Revenue(2023)</t>
  </si>
  <si>
    <t>Year ended December 31, 2021</t>
  </si>
  <si>
    <t xml:space="preserve"> —</t>
  </si>
  <si>
    <t>Akira Nojima</t>
  </si>
  <si>
    <t>Tsukasa Karyu</t>
  </si>
  <si>
    <t>Fumitoshi Fujiwara (3)</t>
  </si>
  <si>
    <t>Akira Nojima (4)</t>
  </si>
  <si>
    <t>Tomoya Ogawa(5)</t>
  </si>
  <si>
    <t>Tsukasa Karyu(6)</t>
  </si>
  <si>
    <t>Short-term borrowings</t>
  </si>
  <si>
    <t>Borrowings, net of current portion</t>
  </si>
  <si>
    <t>Less: Net loss attributable to noncontrolling interests</t>
  </si>
  <si>
    <t>Net income  (loss) attributable to shareholders of the Company</t>
  </si>
  <si>
    <t>Issuance of common stock for exercise of over-allotment, net of issuance costs</t>
  </si>
  <si>
    <t>Balance, January 1, 2021</t>
  </si>
  <si>
    <t>Vesting of option purchase consideration</t>
  </si>
  <si>
    <t>Statutory tax rate</t>
  </si>
  <si>
    <t>Change in statutory tax rate</t>
  </si>
  <si>
    <t>Year ended December 31, 2023</t>
  </si>
  <si>
    <t>Gain from sales of salons</t>
  </si>
  <si>
    <t>Foreign exchange income</t>
  </si>
  <si>
    <t>Revenue from directly-operated salons</t>
  </si>
  <si>
    <t>Gain from sales of salons</t>
  </si>
  <si>
    <t>Retained earnings (accumulated deficit)</t>
  </si>
  <si>
    <t>Store operating rights</t>
  </si>
  <si>
    <t>Net income (loss)</t>
    <phoneticPr fontId="63"/>
  </si>
  <si>
    <t xml:space="preserve">Net cash provided by (used in) financing activities </t>
    <phoneticPr fontId="63"/>
  </si>
  <si>
    <t>FS_IncomeStatement</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</si>
</sst>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1" formatCode="_ * #,##0_ ;_ * \-#,##0_ ;_ * &quot;-&quot;_ ;_ @_ "/>
    <numFmt numFmtId="43" formatCode="_ * #,##0.00_ ;_ * \-#,##0.00_ ;_ * &quot;-&quot;??_ ;_ @_ "/>
    <numFmt numFmtId="176" formatCode="_(&quot;$&quot;* #,##0_);_(&quot;$&quot;* \(#,##0\);_(&quot;$&quot;* &quot;-&quot;_);_(@_)"/>
    <numFmt numFmtId="177" formatCode="_(* #,##0_);_(* \(#,##0\);_(* &quot;-&quot;_);_(@_)"/>
    <numFmt numFmtId="178" formatCode="_-* #,##0_-;\-* #,##0_-;_-* &quot;-&quot;_-;_-@_-"/>
    <numFmt numFmtId="179" formatCode="_(* #,##0_);_(* \(#,##0\);_(* &quot;—&quot;_);_(@_)"/>
    <numFmt numFmtId="180" formatCode="[$-409]mmmm\ d\,\ yyyy;@"/>
    <numFmt numFmtId="181" formatCode="_(* #,##0.0_);_(* \(#,##0.0\);_(* &quot;—&quot;_);_(@_)"/>
    <numFmt numFmtId="182" formatCode="_(* #,##0.00_);_(* \(#,##0.00\);_(* &quot;—&quot;_);_(@_)"/>
    <numFmt numFmtId="183" formatCode="0.0%"/>
    <numFmt numFmtId="184" formatCode="#,##0.0_);\(#,##0.0\)"/>
    <numFmt numFmtId="185" formatCode="0.0"/>
    <numFmt numFmtId="186" formatCode="_ * #,##0.0_ ;_ * \-#,##0.0_ ;_ * &quot;-&quot;?_ ;_ @_ "/>
    <numFmt numFmtId="187" formatCode="0.0_);\(0.0\)"/>
    <numFmt numFmtId="188" formatCode="0_);[Red]\(0\)"/>
    <numFmt numFmtId="189" formatCode="yy\-mmm"/>
    <numFmt numFmtId="190" formatCode="_(* #,##0_);_(* \(#,##0\);_(* &quot;-&quot;??_);_(@_)"/>
    <numFmt numFmtId="191" formatCode="_(* #,##0.0_);_(* \(#,##0.0\);_(* &quot;-&quot;??_);_(@_)"/>
    <numFmt numFmtId="192" formatCode="#,##0.0;\-#,##0.0"/>
    <numFmt numFmtId="193" formatCode="#,##0_);\(#,##0\)"/>
    <numFmt numFmtId="194" formatCode="#,##0.0;[Red]\-#,##0.0"/>
  </numFmts>
  <fonts count="66" x14ac:knownFonts="1">
    <font>
      <sz val="11"/>
      <color theme="1"/>
      <name val="游ゴシック"/>
      <family val="2"/>
      <scheme val="minor"/>
    </font>
    <font>
      <sz val="10"/>
      <color theme="1"/>
      <name val="Arial"/>
      <family val="2"/>
    </font>
    <font>
      <sz val="10"/>
      <color theme="1"/>
      <name val="Times New Roman"/>
      <family val="1"/>
    </font>
    <font>
      <b/>
      <sz val="8"/>
      <color rgb="FF000000"/>
      <name val="Times New Roman"/>
      <family val="1"/>
    </font>
    <font>
      <sz val="8"/>
      <color rgb="FF000000"/>
      <name val="Times New Roman"/>
      <family val="1"/>
    </font>
    <font>
      <u/>
      <sz val="11"/>
      <color theme="10"/>
      <name val="游ゴシック"/>
      <family val="2"/>
      <scheme val="minor"/>
    </font>
    <font>
      <b/>
      <u/>
      <sz val="14"/>
      <color theme="10"/>
      <name val="游ゴシック"/>
      <family val="2"/>
      <scheme val="minor"/>
    </font>
    <font>
      <sz val="8"/>
      <color theme="1"/>
      <name val="游ゴシック"/>
      <family val="2"/>
      <scheme val="minor"/>
    </font>
    <font>
      <b/>
      <sz val="10"/>
      <color rgb="FF000000"/>
      <name val="Times New Roman"/>
      <family val="1"/>
    </font>
    <font>
      <sz val="10"/>
      <color theme="1"/>
      <name val="游ゴシック"/>
      <family val="2"/>
      <scheme val="minor"/>
    </font>
    <font>
      <sz val="10"/>
      <color rgb="FF000000"/>
      <name val="Times New Roman"/>
      <family val="1"/>
    </font>
    <font>
      <b/>
      <u/>
      <sz val="14"/>
      <color theme="10"/>
      <name val="Times New Roman"/>
      <family val="1"/>
    </font>
    <font>
      <sz val="11"/>
      <color theme="1"/>
      <name val="Times New Roman"/>
      <family val="1"/>
    </font>
    <font>
      <sz val="8"/>
      <color theme="1"/>
      <name val="Times New Roman"/>
      <family val="1"/>
    </font>
    <font>
      <b/>
      <sz val="8"/>
      <color theme="1"/>
      <name val="Times New Roman"/>
      <family val="1"/>
    </font>
    <font>
      <sz val="11"/>
      <color theme="1"/>
      <name val="游ゴシック Light"/>
      <family val="2"/>
      <scheme val="major"/>
    </font>
    <font>
      <b/>
      <u/>
      <sz val="11"/>
      <color theme="1"/>
      <name val="游ゴシック Light"/>
      <family val="2"/>
      <scheme val="major"/>
    </font>
    <font>
      <b/>
      <sz val="11"/>
      <color theme="1"/>
      <name val="游ゴシック Light"/>
      <family val="2"/>
      <scheme val="major"/>
    </font>
    <font>
      <b/>
      <sz val="10"/>
      <color theme="1"/>
      <name val="游ゴシック"/>
      <family val="2"/>
      <scheme val="minor"/>
    </font>
    <font>
      <b/>
      <sz val="10"/>
      <color theme="0"/>
      <name val="游ゴシック"/>
      <family val="2"/>
      <scheme val="minor"/>
    </font>
    <font>
      <b/>
      <sz val="12"/>
      <color theme="0"/>
      <name val="游ゴシック"/>
      <family val="2"/>
      <scheme val="minor"/>
    </font>
    <font>
      <b/>
      <sz val="12"/>
      <name val="游ゴシック"/>
      <family val="2"/>
      <scheme val="minor"/>
    </font>
    <font>
      <sz val="12"/>
      <color theme="1"/>
      <name val="游ゴシック"/>
      <family val="2"/>
      <scheme val="minor"/>
    </font>
    <font>
      <sz val="10"/>
      <name val="Times New Roman"/>
      <family val="1"/>
    </font>
    <font>
      <b/>
      <sz val="12"/>
      <color theme="1"/>
      <name val="游ゴシック"/>
      <family val="2"/>
      <scheme val="minor"/>
    </font>
    <font>
      <sz val="10"/>
      <name val="游ゴシック"/>
      <family val="2"/>
      <scheme val="minor"/>
    </font>
    <font>
      <b/>
      <sz val="14"/>
      <name val="游ゴシック"/>
      <family val="2"/>
      <scheme val="minor"/>
    </font>
    <font>
      <b/>
      <sz val="10"/>
      <color theme="1"/>
      <name val="Times New Roman"/>
      <family val="1"/>
    </font>
    <font>
      <sz val="10"/>
      <color rgb="FFFF0000"/>
      <name val="Times New Roman"/>
      <family val="1"/>
    </font>
    <font>
      <sz val="10"/>
      <color rgb="FF000000"/>
      <name val="ＭＳ 明朝"/>
      <family val="1"/>
      <charset val="128"/>
    </font>
    <font>
      <sz val="8"/>
      <color rgb="FFFF0000"/>
      <name val="Times New Roman"/>
      <family val="1"/>
    </font>
    <font>
      <sz val="8"/>
      <color rgb="FF000000"/>
      <name val="ＭＳ 明朝"/>
      <family val="1"/>
      <charset val="128"/>
    </font>
    <font>
      <sz val="8"/>
      <color theme="1"/>
      <name val="ＭＳ 明朝"/>
      <family val="1"/>
      <charset val="128"/>
    </font>
    <font>
      <b/>
      <sz val="9"/>
      <color rgb="FFFF0000"/>
      <name val="Times New Roman"/>
      <family val="1"/>
    </font>
    <font>
      <sz val="9"/>
      <color rgb="FFFF0000"/>
      <name val="Times New Roman"/>
      <family val="1"/>
    </font>
    <font>
      <sz val="9"/>
      <color rgb="FFFF0000"/>
      <name val="ＭＳ 明朝"/>
      <family val="1"/>
      <charset val="128"/>
    </font>
    <font>
      <b/>
      <sz val="8"/>
      <color rgb="FFFF0000"/>
      <name val="Times New Roman"/>
      <family val="1"/>
    </font>
    <font>
      <b/>
      <u/>
      <sz val="8"/>
      <color rgb="FF000000"/>
      <name val="Times New Roman"/>
      <family val="1"/>
    </font>
    <font>
      <sz val="8"/>
      <name val="Times New Roman"/>
      <family val="1"/>
    </font>
    <font>
      <b/>
      <sz val="8"/>
      <name val="Times New Roman"/>
      <family val="1"/>
    </font>
    <font>
      <sz val="8"/>
      <name val="ＭＳ 明朝"/>
      <family val="1"/>
      <charset val="128"/>
    </font>
    <font>
      <sz val="9"/>
      <name val="Times New Roman"/>
      <family val="1"/>
    </font>
    <font>
      <sz val="9"/>
      <name val="ＭＳ 明朝"/>
      <family val="1"/>
      <charset val="128"/>
    </font>
    <font>
      <b/>
      <sz val="10"/>
      <name val="Times New Roman"/>
      <family val="1"/>
    </font>
    <font>
      <b/>
      <sz val="9"/>
      <name val="Times New Roman"/>
      <family val="1"/>
    </font>
    <font>
      <sz val="10"/>
      <name val="ＭＳ 明朝"/>
      <family val="1"/>
      <charset val="128"/>
    </font>
    <font>
      <sz val="11"/>
      <name val="Times New Roman"/>
      <family val="1"/>
    </font>
    <font>
      <sz val="8"/>
      <name val="游ゴシック"/>
      <family val="2"/>
      <scheme val="minor"/>
    </font>
    <font>
      <sz val="11"/>
      <color rgb="FF000000"/>
      <name val="游ゴシック"/>
      <family val="3"/>
      <charset val="128"/>
    </font>
    <font>
      <b/>
      <sz val="11"/>
      <color theme="1"/>
      <name val="游ゴシック"/>
      <family val="2"/>
      <scheme val="minor"/>
    </font>
    <font>
      <b/>
      <u/>
      <sz val="11"/>
      <color theme="10"/>
      <name val="游ゴシック"/>
      <family val="2"/>
      <scheme val="minor"/>
    </font>
    <font>
      <b/>
      <sz val="11"/>
      <color theme="1"/>
      <name val="Times New Roman"/>
      <family val="1"/>
    </font>
    <font>
      <sz val="8"/>
      <color theme="1"/>
      <name val="Calibri"/>
      <family val="2"/>
    </font>
    <font>
      <sz val="10"/>
      <color theme="1"/>
      <name val="ＭＳ 明朝"/>
      <family val="1"/>
      <charset val="128"/>
    </font>
    <font>
      <sz val="9"/>
      <color theme="1"/>
      <name val="Times New Roman"/>
      <family val="1"/>
    </font>
    <font>
      <sz val="9"/>
      <color rgb="FF000000"/>
      <name val="Times New Roman"/>
      <family val="1"/>
    </font>
    <font>
      <b/>
      <sz val="9"/>
      <color rgb="FF000000"/>
      <name val="Times New Roman"/>
      <family val="1"/>
    </font>
    <font>
      <sz val="12"/>
      <name val="ＭＳ 明朝"/>
      <family val="1"/>
      <charset val="128"/>
    </font>
    <font>
      <sz val="12"/>
      <name val="ＭＳ Ｐゴシック"/>
      <family val="3"/>
      <charset val="128"/>
    </font>
    <font>
      <sz val="11"/>
      <name val="ＭＳ Ｐゴシック"/>
      <family val="3"/>
      <charset val="128"/>
    </font>
    <font>
      <sz val="11"/>
      <color theme="1"/>
      <name val="Arial"/>
      <family val="2"/>
      <charset val="128"/>
    </font>
    <font>
      <sz val="11"/>
      <color theme="1"/>
      <name val="ＭＳ Ｐゴシック"/>
      <family val="2"/>
      <charset val="128"/>
    </font>
    <font>
      <sz val="11"/>
      <name val="游ゴシック"/>
      <family val="2"/>
      <scheme val="minor"/>
    </font>
    <font>
      <sz val="6"/>
      <name val="游ゴシック"/>
      <family val="3"/>
      <charset val="128"/>
      <scheme val="minor"/>
    </font>
    <font>
      <sz val="11"/>
      <color theme="1"/>
      <name val="ＭＳ Ｐ明朝"/>
      <family val="1"/>
      <charset val="128"/>
    </font>
    <font>
      <sz val="11"/>
      <color theme="1"/>
      <name val="游ゴシック"/>
      <family val="2"/>
      <scheme val="minor"/>
    </font>
  </fonts>
  <fills count="17">
    <fill>
      <patternFill patternType="none"/>
    </fill>
    <fill>
      <patternFill patternType="gray125"/>
    </fill>
    <fill>
      <patternFill patternType="solid">
        <fgColor indexed="13"/>
        <bgColor indexed="64"/>
      </patternFill>
    </fill>
    <fill>
      <patternFill patternType="solid">
        <fgColor rgb="FFFF0000"/>
        <bgColor indexed="64"/>
      </patternFill>
    </fill>
    <fill>
      <patternFill patternType="solid">
        <fgColor rgb="FFFFC00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0070C0"/>
        <bgColor indexed="64"/>
      </patternFill>
    </fill>
    <fill>
      <patternFill patternType="solid">
        <fgColor theme="0" tint="-0.14618366039002656"/>
        <bgColor indexed="64"/>
      </patternFill>
    </fill>
    <fill>
      <patternFill patternType="solid">
        <fgColor theme="0"/>
        <bgColor indexed="64"/>
      </patternFill>
    </fill>
    <fill>
      <patternFill patternType="solid">
        <fgColor theme="4" tint="0.79985961485641044"/>
        <bgColor indexed="64"/>
      </patternFill>
    </fill>
    <fill>
      <patternFill patternType="solid">
        <fgColor theme="4"/>
        <bgColor indexed="64"/>
      </patternFill>
    </fill>
    <fill>
      <patternFill patternType="solid">
        <fgColor theme="6" tint="0.59974974822229687"/>
        <bgColor indexed="64"/>
      </patternFill>
    </fill>
    <fill>
      <patternFill patternType="solid">
        <fgColor rgb="FF97F1FB"/>
        <bgColor indexed="64"/>
      </patternFill>
    </fill>
    <fill>
      <patternFill patternType="solid">
        <fgColor theme="8" tint="0.79985961485641044"/>
        <bgColor indexed="64"/>
      </patternFill>
    </fill>
    <fill>
      <patternFill patternType="solid">
        <fgColor theme="1"/>
        <bgColor indexed="64"/>
      </patternFill>
    </fill>
  </fills>
  <borders count="32">
    <border>
      <left/>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top/>
      <bottom style="thin">
        <color rgb="FFCCEEFF"/>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style="thin">
        <color auto="1"/>
      </top>
      <bottom style="thin">
        <color auto="1"/>
      </bottom>
      <diagonal/>
    </border>
    <border>
      <left/>
      <right/>
      <top style="thin">
        <color auto="1"/>
      </top>
      <bottom/>
      <diagonal/>
    </border>
    <border>
      <left/>
      <right/>
      <top/>
      <bottom style="medium">
        <color rgb="FFFFFFFF"/>
      </bottom>
      <diagonal/>
    </border>
    <border>
      <left/>
      <right/>
      <top/>
      <bottom style="double">
        <color auto="1"/>
      </bottom>
      <diagonal/>
    </border>
    <border>
      <left/>
      <right/>
      <top style="medium">
        <color rgb="FF000000"/>
      </top>
      <bottom/>
      <diagonal/>
    </border>
    <border>
      <left/>
      <right/>
      <top/>
      <bottom style="medium">
        <color auto="1"/>
      </bottom>
      <diagonal/>
    </border>
    <border>
      <left/>
      <right/>
      <top/>
      <bottom style="medium">
        <color rgb="FF000000"/>
      </bottom>
      <diagonal/>
    </border>
    <border>
      <left/>
      <right/>
      <top style="medium">
        <color rgb="FF000000"/>
      </top>
      <bottom style="double">
        <color auto="1"/>
      </bottom>
      <diagonal/>
    </border>
    <border>
      <left/>
      <right/>
      <top style="thin">
        <color auto="1"/>
      </top>
      <bottom style="double">
        <color auto="1"/>
      </bottom>
      <diagonal/>
    </border>
    <border>
      <left/>
      <right/>
      <top/>
      <bottom style="thin">
        <color rgb="FF000000"/>
      </bottom>
      <diagonal/>
    </border>
    <border>
      <left/>
      <right/>
      <top style="thin">
        <color rgb="FF000000"/>
      </top>
      <bottom style="thin">
        <color auto="1"/>
      </bottom>
      <diagonal/>
    </border>
    <border>
      <left style="thin">
        <color auto="1"/>
      </left>
      <right/>
      <top/>
      <bottom style="thin">
        <color auto="1"/>
      </bottom>
      <diagonal/>
    </border>
    <border>
      <left/>
      <right/>
      <top style="medium">
        <color auto="1"/>
      </top>
      <bottom style="double">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rgb="FF000000"/>
      </top>
      <bottom style="medium">
        <color rgb="FF000000"/>
      </bottom>
      <diagonal/>
    </border>
    <border>
      <left/>
      <right/>
      <top style="medium">
        <color rgb="FF000000"/>
      </top>
      <bottom style="medium">
        <color auto="1"/>
      </bottom>
      <diagonal/>
    </border>
    <border>
      <left/>
      <right style="thin">
        <color auto="1"/>
      </right>
      <top style="thin">
        <color auto="1"/>
      </top>
      <bottom style="thin">
        <color auto="1"/>
      </bottom>
      <diagonal/>
    </border>
    <border>
      <left style="medium">
        <color auto="1"/>
      </left>
      <right/>
      <top/>
      <bottom style="medium">
        <color auto="1"/>
      </bottom>
      <diagonal/>
    </border>
  </borders>
  <cellStyleXfs count="16015">
    <xf numFmtId="0" fontId="0" fillId="0" borderId="0"/>
    <xf numFmtId="9" fontId="65" fillId="0" borderId="0" applyFont="0" applyFill="0" applyBorder="0" applyAlignment="0" applyProtection="0"/>
    <xf numFmtId="176" fontId="1" fillId="0" borderId="0" applyFont="0" applyFill="0" applyBorder="0" applyAlignment="0" applyProtection="0"/>
    <xf numFmtId="40" fontId="65" fillId="0" borderId="0" applyFont="0" applyFill="0" applyBorder="0" applyProtection="0"/>
    <xf numFmtId="177" fontId="1" fillId="0" borderId="0" applyFont="0" applyFill="0" applyBorder="0" applyAlignment="0" applyProtection="0"/>
    <xf numFmtId="0" fontId="65" fillId="0" borderId="0"/>
    <xf numFmtId="0" fontId="2" fillId="0" borderId="0"/>
    <xf numFmtId="38" fontId="65" fillId="0" borderId="0" applyFont="0" applyFill="0" applyBorder="0" applyProtection="0"/>
    <xf numFmtId="0" fontId="5" fillId="0" borderId="0" applyNumberFormat="0" applyFill="0" applyBorder="0" applyProtection="0"/>
    <xf numFmtId="38" fontId="65" fillId="0" borderId="0" applyFont="0" applyFill="0" applyBorder="0" applyProtection="0"/>
    <xf numFmtId="38" fontId="48" fillId="0" borderId="0" applyFont="0" applyFill="0" applyBorder="0" applyProtection="0"/>
    <xf numFmtId="9" fontId="48"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38" fontId="48" fillId="0" borderId="0" applyFont="0" applyFill="0" applyBorder="0" applyProtection="0"/>
    <xf numFmtId="9" fontId="48" fillId="0" borderId="0" applyFont="0" applyFill="0" applyBorder="0" applyProtection="0"/>
    <xf numFmtId="38" fontId="65" fillId="0" borderId="0" applyFont="0" applyFill="0" applyBorder="0" applyProtection="0"/>
    <xf numFmtId="0" fontId="5" fillId="0" borderId="0" applyNumberForma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178" fontId="1" fillId="0" borderId="0" applyFont="0" applyFill="0" applyBorder="0" applyAlignment="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9" fontId="48" fillId="0" borderId="0" applyFont="0" applyFill="0" applyBorder="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38" fontId="4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5" fillId="0" borderId="0" applyNumberFormat="0" applyFill="0" applyBorder="0" applyProtection="0"/>
    <xf numFmtId="38" fontId="48" fillId="0" borderId="0" applyFont="0" applyFill="0" applyBorder="0" applyProtection="0"/>
    <xf numFmtId="9" fontId="48" fillId="0" borderId="0" applyFont="0" applyFill="0" applyBorder="0" applyProtection="0"/>
    <xf numFmtId="9"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38" fontId="48" fillId="0" borderId="0" applyFont="0" applyFill="0" applyBorder="0" applyProtection="0"/>
    <xf numFmtId="9"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38" fontId="65" fillId="0" borderId="0" applyFont="0" applyFill="0" applyBorder="0" applyProtection="0"/>
    <xf numFmtId="0" fontId="5" fillId="0" borderId="0" applyNumberForma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9" fontId="4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38" fontId="65" fillId="0" borderId="0" applyFont="0" applyFill="0" applyBorder="0" applyProtection="0"/>
    <xf numFmtId="0" fontId="65" fillId="0" borderId="0">
      <alignment vertical="center"/>
    </xf>
    <xf numFmtId="0" fontId="65" fillId="0" borderId="0">
      <alignment vertical="center"/>
    </xf>
    <xf numFmtId="0" fontId="58" fillId="0" borderId="0">
      <alignment vertical="center"/>
    </xf>
    <xf numFmtId="43" fontId="58" fillId="0" borderId="0" applyFont="0" applyFill="0" applyBorder="0" applyProtection="0"/>
    <xf numFmtId="0" fontId="58" fillId="0" borderId="0">
      <alignment vertical="center"/>
    </xf>
    <xf numFmtId="0" fontId="22" fillId="0" borderId="0">
      <alignment vertical="center"/>
    </xf>
    <xf numFmtId="38" fontId="22" fillId="0" borderId="0" applyFont="0" applyFill="0" applyBorder="0" applyProtection="0"/>
    <xf numFmtId="0" fontId="57" fillId="0" borderId="0"/>
    <xf numFmtId="9" fontId="60" fillId="0" borderId="0" applyFont="0" applyFill="0" applyBorder="0" applyProtection="0"/>
    <xf numFmtId="0" fontId="61" fillId="0" borderId="0">
      <alignment vertical="center"/>
    </xf>
    <xf numFmtId="9" fontId="61"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58" fillId="0" borderId="0">
      <alignment vertical="center"/>
    </xf>
    <xf numFmtId="0" fontId="65" fillId="0" borderId="0">
      <alignment vertical="center"/>
    </xf>
    <xf numFmtId="38" fontId="65" fillId="0" borderId="0" applyFont="0" applyFill="0" applyBorder="0" applyProtection="0"/>
    <xf numFmtId="38" fontId="48" fillId="0" borderId="0" applyFont="0" applyFill="0" applyBorder="0" applyProtection="0"/>
    <xf numFmtId="9" fontId="65" fillId="0" borderId="0" applyFont="0" applyFill="0" applyBorder="0" applyProtection="0"/>
    <xf numFmtId="0" fontId="65" fillId="0" borderId="0">
      <alignment vertical="center"/>
    </xf>
    <xf numFmtId="38" fontId="65" fillId="0" borderId="0" applyFont="0" applyFill="0" applyBorder="0" applyProtection="0"/>
    <xf numFmtId="0" fontId="59" fillId="0" borderId="0"/>
    <xf numFmtId="0" fontId="59" fillId="0" borderId="0"/>
    <xf numFmtId="38" fontId="65" fillId="0" borderId="0" applyFont="0" applyFill="0" applyBorder="0" applyProtection="0"/>
    <xf numFmtId="38" fontId="5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38" fontId="65" fillId="0" borderId="0" applyFont="0" applyFill="0" applyBorder="0" applyProtection="0"/>
    <xf numFmtId="0" fontId="65" fillId="0" borderId="0">
      <alignment vertical="center"/>
    </xf>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38" fontId="22" fillId="0" borderId="0" applyFont="0" applyFill="0" applyBorder="0" applyProtection="0"/>
    <xf numFmtId="9" fontId="60" fillId="0" borderId="0" applyFont="0" applyFill="0" applyBorder="0" applyProtection="0"/>
    <xf numFmtId="38" fontId="65" fillId="0" borderId="0" applyFont="0" applyFill="0" applyBorder="0" applyProtection="0"/>
    <xf numFmtId="9" fontId="61"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48" fillId="0" borderId="0" applyFont="0" applyFill="0" applyBorder="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38" fontId="48" fillId="0" borderId="0" applyFont="0" applyFill="0" applyBorder="0" applyProtection="0"/>
    <xf numFmtId="38" fontId="48" fillId="0" borderId="0" applyFont="0" applyFill="0" applyBorder="0" applyProtection="0"/>
    <xf numFmtId="9" fontId="65" fillId="0" borderId="0" applyFont="0" applyFill="0" applyBorder="0" applyProtection="0"/>
    <xf numFmtId="38" fontId="65" fillId="0" borderId="0" applyFont="0" applyFill="0" applyBorder="0" applyProtection="0"/>
    <xf numFmtId="38" fontId="48" fillId="0" borderId="0" applyFont="0" applyFill="0" applyBorder="0" applyProtection="0"/>
    <xf numFmtId="9"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9"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43" fontId="58" fillId="0" borderId="0" applyFont="0" applyFill="0" applyBorder="0" applyProtection="0"/>
    <xf numFmtId="38" fontId="48" fillId="0" borderId="0" applyFont="0" applyFill="0" applyBorder="0" applyProtection="0"/>
    <xf numFmtId="0" fontId="22" fillId="0" borderId="0">
      <alignment vertical="center"/>
    </xf>
    <xf numFmtId="38" fontId="61"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0" fontId="12" fillId="0" borderId="0">
      <alignment vertical="center"/>
    </xf>
    <xf numFmtId="38" fontId="12" fillId="0" borderId="0" applyFont="0" applyFill="0" applyBorder="0" applyProtection="0"/>
    <xf numFmtId="0" fontId="60" fillId="0" borderId="0"/>
    <xf numFmtId="38" fontId="65" fillId="0" borderId="0" applyFont="0" applyFill="0" applyBorder="0" applyProtection="0"/>
    <xf numFmtId="38" fontId="65" fillId="0" borderId="0" applyFont="0" applyFill="0" applyBorder="0" applyProtection="0"/>
    <xf numFmtId="0" fontId="65" fillId="0" borderId="0">
      <alignment vertical="center"/>
    </xf>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43" fontId="1" fillId="0" borderId="0" applyFont="0" applyFill="0" applyBorder="0" applyAlignment="0" applyProtection="0"/>
    <xf numFmtId="43" fontId="1" fillId="0" borderId="0" applyFont="0" applyFill="0" applyBorder="0" applyAlignment="0" applyProtection="0"/>
    <xf numFmtId="38" fontId="65"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43" fontId="1" fillId="0" borderId="0" applyFont="0" applyFill="0" applyBorder="0" applyAlignment="0" applyProtection="0"/>
    <xf numFmtId="43" fontId="65" fillId="0" borderId="0" applyFont="0" applyFill="0" applyBorder="0" applyAlignment="0" applyProtection="0"/>
    <xf numFmtId="9" fontId="65" fillId="0" borderId="0" applyFont="0" applyFill="0" applyBorder="0" applyAlignment="0" applyProtection="0"/>
    <xf numFmtId="38" fontId="65"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9"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9" fontId="65" fillId="0" borderId="0" applyFont="0" applyFill="0" applyBorder="0" applyProtection="0"/>
    <xf numFmtId="0" fontId="65" fillId="0" borderId="0">
      <alignment vertical="center"/>
    </xf>
    <xf numFmtId="38" fontId="65" fillId="0" borderId="0" applyFont="0" applyFill="0" applyBorder="0" applyProtection="0"/>
    <xf numFmtId="40" fontId="65"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38" fontId="65"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38" fontId="65" fillId="0" borderId="0" applyFont="0" applyFill="0" applyBorder="0" applyProtection="0"/>
    <xf numFmtId="38" fontId="65"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9"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9" fontId="65" fillId="0" borderId="0" applyFont="0" applyFill="0" applyBorder="0" applyProtection="0"/>
    <xf numFmtId="0" fontId="65" fillId="0" borderId="0">
      <alignment vertical="center"/>
    </xf>
    <xf numFmtId="38" fontId="65" fillId="0" borderId="0" applyFont="0" applyFill="0" applyBorder="0" applyProtection="0"/>
    <xf numFmtId="40" fontId="65"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38" fontId="65" fillId="0" borderId="0" applyFont="0" applyFill="0" applyBorder="0" applyProtection="0"/>
    <xf numFmtId="0" fontId="65" fillId="0" borderId="0">
      <alignment vertical="center"/>
    </xf>
    <xf numFmtId="43" fontId="1" fillId="0" borderId="0" applyFont="0" applyFill="0" applyBorder="0" applyAlignment="0" applyProtection="0"/>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43" fontId="58" fillId="0" borderId="0" applyFont="0" applyFill="0" applyBorder="0" applyProtection="0"/>
    <xf numFmtId="38" fontId="65"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661">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11" fillId="2" borderId="0" xfId="0" applyFont="1" applyFill="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left"/>
    </xf>
    <xf numFmtId="0" fontId="6" fillId="2"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7" fillId="0" borderId="0" xfId="0" applyFont="1" applyAlignment="1">
      <alignment horizontal="center"/>
    </xf>
    <xf numFmtId="0" fontId="11" fillId="2" borderId="0" xfId="0" applyFont="1" applyFill="1" applyAlignment="1">
      <alignment vertical="top"/>
    </xf>
    <xf numFmtId="0" fontId="12" fillId="0" borderId="0" xfId="0" applyFont="1"/>
    <xf numFmtId="0" fontId="12" fillId="0" borderId="0" xfId="0" applyFont="1" applyAlignment="1">
      <alignment horizontal="left"/>
    </xf>
    <xf numFmtId="0" fontId="12" fillId="0" borderId="0" xfId="0" applyFont="1" applyAlignment="1">
      <alignment vertical="top" wrapText="1"/>
    </xf>
    <xf numFmtId="0" fontId="13" fillId="0" borderId="0" xfId="0" applyFont="1" applyAlignment="1">
      <alignment horizontal="center"/>
    </xf>
    <xf numFmtId="0" fontId="2" fillId="0" borderId="0" xfId="0" applyFont="1"/>
    <xf numFmtId="0" fontId="12" fillId="0" borderId="0" xfId="0" applyFont="1" applyAlignment="1">
      <alignment vertical="top"/>
    </xf>
    <xf numFmtId="0" fontId="11" fillId="2" borderId="0" xfId="0" applyFont="1" applyFill="1"/>
    <xf numFmtId="0" fontId="12" fillId="0" borderId="0" xfId="0" applyFont="1" applyAlignment="1">
      <alignment wrapText="1"/>
    </xf>
    <xf numFmtId="0" fontId="11" fillId="2" borderId="0" xfId="0" applyFont="1" applyFill="1" applyAlignment="1">
      <alignment vertical="top" wrapText="1"/>
    </xf>
    <xf numFmtId="0" fontId="14" fillId="0" borderId="0" xfId="0" applyFont="1" applyAlignment="1">
      <alignment horizontal="left" vertical="top" wrapText="1"/>
    </xf>
    <xf numFmtId="0" fontId="2" fillId="0" borderId="0" xfId="0" applyFont="1" applyAlignment="1">
      <alignment horizontal="left" vertical="top" wrapText="1"/>
    </xf>
    <xf numFmtId="179" fontId="2" fillId="0" borderId="0" xfId="0" applyNumberFormat="1" applyFont="1" applyAlignment="1">
      <alignment horizontal="right"/>
    </xf>
    <xf numFmtId="0" fontId="2" fillId="0" borderId="0" xfId="0" applyFont="1" applyAlignment="1">
      <alignment horizontal="left" vertical="top" wrapText="1" indent="1"/>
    </xf>
    <xf numFmtId="0" fontId="11" fillId="0" borderId="0" xfId="0" applyFont="1" applyAlignment="1">
      <alignment vertical="top" wrapText="1"/>
    </xf>
    <xf numFmtId="0" fontId="14" fillId="0" borderId="0" xfId="0" applyFont="1" applyAlignment="1">
      <alignment horizontal="left"/>
    </xf>
    <xf numFmtId="9" fontId="14" fillId="0" borderId="0" xfId="1" applyFont="1" applyFill="1" applyAlignment="1">
      <alignment horizontal="left" wrapText="1"/>
    </xf>
    <xf numFmtId="9" fontId="2" fillId="0" borderId="0" xfId="1" applyFont="1" applyFill="1" applyAlignment="1">
      <alignment horizontal="left" wrapText="1" indent="3"/>
    </xf>
    <xf numFmtId="9" fontId="12" fillId="0" borderId="0" xfId="1" applyFont="1" applyFill="1"/>
    <xf numFmtId="0" fontId="11" fillId="2" borderId="0" xfId="0" applyFont="1" applyFill="1" applyAlignment="1">
      <alignment horizontal="left" vertical="top" wrapText="1"/>
    </xf>
    <xf numFmtId="0" fontId="12" fillId="0" borderId="0" xfId="0" applyFont="1" applyAlignment="1">
      <alignment horizontal="left" vertical="top" wrapText="1"/>
    </xf>
    <xf numFmtId="9" fontId="12" fillId="0" borderId="0" xfId="1" applyFont="1"/>
    <xf numFmtId="0" fontId="13"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wrapText="1"/>
    </xf>
    <xf numFmtId="0" fontId="4" fillId="0" borderId="5" xfId="0" applyFont="1" applyBorder="1" applyAlignment="1">
      <alignment horizontal="center"/>
    </xf>
    <xf numFmtId="0" fontId="13" fillId="0" borderId="0" xfId="0" applyFont="1"/>
    <xf numFmtId="0" fontId="12" fillId="0" borderId="0" xfId="0" applyFont="1" applyAlignment="1">
      <alignment horizontal="right"/>
    </xf>
    <xf numFmtId="0" fontId="15" fillId="0" borderId="0" xfId="5" applyFont="1"/>
    <xf numFmtId="0" fontId="15" fillId="0" borderId="0" xfId="5" applyFont="1" applyAlignment="1">
      <alignment wrapText="1"/>
    </xf>
    <xf numFmtId="0" fontId="15" fillId="0" borderId="0" xfId="5" applyFont="1" applyAlignment="1">
      <alignment vertical="top"/>
    </xf>
    <xf numFmtId="0" fontId="15" fillId="0" borderId="0" xfId="5" applyFont="1" applyAlignment="1">
      <alignment vertical="top" wrapText="1"/>
    </xf>
    <xf numFmtId="0" fontId="15" fillId="0" borderId="0" xfId="5" applyFont="1" applyAlignment="1">
      <alignment horizontal="left" vertical="top" wrapText="1"/>
    </xf>
    <xf numFmtId="0" fontId="17" fillId="0" borderId="0" xfId="5" applyFont="1"/>
    <xf numFmtId="0" fontId="15" fillId="3" borderId="0" xfId="5" applyFont="1" applyFill="1"/>
    <xf numFmtId="0" fontId="15" fillId="4" borderId="0" xfId="5" applyFont="1" applyFill="1"/>
    <xf numFmtId="0" fontId="15" fillId="5" borderId="0" xfId="5" applyFont="1" applyFill="1"/>
    <xf numFmtId="0" fontId="15" fillId="6" borderId="0" xfId="5" applyFont="1" applyFill="1"/>
    <xf numFmtId="0" fontId="15" fillId="7" borderId="0" xfId="5" applyFont="1" applyFill="1"/>
    <xf numFmtId="0" fontId="15" fillId="8" borderId="0" xfId="5" applyFont="1" applyFill="1"/>
    <xf numFmtId="0" fontId="9" fillId="9" borderId="0" xfId="0" applyFont="1" applyFill="1"/>
    <xf numFmtId="0" fontId="9" fillId="0" borderId="0" xfId="0" applyFont="1" applyProtection="1">
      <protection locked="0"/>
    </xf>
    <xf numFmtId="0" fontId="9" fillId="0" borderId="6" xfId="0" applyFont="1" applyBorder="1" applyProtection="1">
      <protection locked="0"/>
    </xf>
    <xf numFmtId="0" fontId="9" fillId="9" borderId="0" xfId="0" quotePrefix="1" applyFont="1" applyFill="1"/>
    <xf numFmtId="0" fontId="9" fillId="9" borderId="0" xfId="0" applyFont="1" applyFill="1" applyAlignment="1">
      <alignment horizontal="center"/>
    </xf>
    <xf numFmtId="0" fontId="9" fillId="9" borderId="0" xfId="0" applyFont="1" applyFill="1" applyProtection="1">
      <protection locked="0"/>
    </xf>
    <xf numFmtId="0" fontId="19" fillId="10" borderId="0" xfId="6" applyFont="1" applyFill="1" applyAlignment="1">
      <alignment vertical="center"/>
    </xf>
    <xf numFmtId="0" fontId="9" fillId="10" borderId="0" xfId="0" applyFont="1" applyFill="1" applyProtection="1">
      <protection locked="0"/>
    </xf>
    <xf numFmtId="0" fontId="2" fillId="11" borderId="7" xfId="0" applyFont="1" applyFill="1" applyBorder="1" applyAlignment="1" applyProtection="1">
      <alignment horizontal="left"/>
      <protection locked="0"/>
    </xf>
    <xf numFmtId="0" fontId="2" fillId="11" borderId="7" xfId="0" applyFont="1" applyFill="1" applyBorder="1" applyProtection="1">
      <protection locked="0"/>
    </xf>
    <xf numFmtId="0" fontId="20" fillId="12" borderId="7" xfId="6" applyFont="1" applyFill="1" applyBorder="1" applyAlignment="1">
      <alignment horizontal="center" vertical="center"/>
    </xf>
    <xf numFmtId="0" fontId="21" fillId="10" borderId="0" xfId="6" applyFont="1" applyFill="1" applyAlignment="1">
      <alignment vertical="center"/>
    </xf>
    <xf numFmtId="0" fontId="9" fillId="10" borderId="0" xfId="0" applyFont="1" applyFill="1" applyAlignment="1" applyProtection="1">
      <alignment wrapText="1"/>
      <protection locked="0"/>
    </xf>
    <xf numFmtId="0" fontId="9" fillId="10" borderId="6" xfId="0" applyFont="1" applyFill="1" applyBorder="1" applyProtection="1">
      <protection locked="0"/>
    </xf>
    <xf numFmtId="0" fontId="2" fillId="11" borderId="7" xfId="0" applyFont="1" applyFill="1" applyBorder="1"/>
    <xf numFmtId="0" fontId="9" fillId="9" borderId="0" xfId="0" applyFont="1" applyFill="1" applyAlignment="1">
      <alignment vertical="top" wrapText="1"/>
    </xf>
    <xf numFmtId="0" fontId="2" fillId="11" borderId="7" xfId="0" applyFont="1" applyFill="1" applyBorder="1" applyAlignment="1">
      <alignment wrapText="1"/>
    </xf>
    <xf numFmtId="0" fontId="2" fillId="11" borderId="7" xfId="0" applyFont="1" applyFill="1" applyBorder="1" applyAlignment="1">
      <alignment horizontal="left"/>
    </xf>
    <xf numFmtId="0" fontId="9" fillId="9" borderId="8" xfId="0" applyFont="1" applyFill="1" applyBorder="1"/>
    <xf numFmtId="0" fontId="9" fillId="9" borderId="0" xfId="0" applyFont="1" applyFill="1" applyAlignment="1">
      <alignment horizontal="left"/>
    </xf>
    <xf numFmtId="0" fontId="9" fillId="9" borderId="6" xfId="0" applyFont="1" applyFill="1" applyBorder="1"/>
    <xf numFmtId="0" fontId="20" fillId="12" borderId="9" xfId="0" applyFont="1" applyFill="1" applyBorder="1" applyAlignment="1">
      <alignment horizontal="center"/>
    </xf>
    <xf numFmtId="0" fontId="22" fillId="13" borderId="0" xfId="0" applyFont="1" applyFill="1"/>
    <xf numFmtId="0" fontId="22" fillId="9" borderId="0" xfId="0" applyFont="1" applyFill="1"/>
    <xf numFmtId="0" fontId="23" fillId="14" borderId="7" xfId="0" applyFont="1" applyFill="1" applyBorder="1" applyAlignment="1">
      <alignment horizontal="center"/>
    </xf>
    <xf numFmtId="0" fontId="23" fillId="14" borderId="7" xfId="0" applyFont="1" applyFill="1" applyBorder="1" applyAlignment="1" applyProtection="1">
      <alignment horizontal="center"/>
      <protection locked="0"/>
    </xf>
    <xf numFmtId="180" fontId="23" fillId="14" borderId="7" xfId="0" applyNumberFormat="1" applyFont="1" applyFill="1" applyBorder="1" applyAlignment="1" applyProtection="1">
      <alignment horizontal="center"/>
      <protection locked="0"/>
    </xf>
    <xf numFmtId="0" fontId="24" fillId="10" borderId="6" xfId="0" applyFont="1" applyFill="1" applyBorder="1" applyAlignment="1">
      <alignment horizontal="center"/>
    </xf>
    <xf numFmtId="0" fontId="9" fillId="13" borderId="0" xfId="0" applyFont="1" applyFill="1"/>
    <xf numFmtId="0" fontId="9" fillId="10" borderId="10" xfId="0" applyFont="1" applyFill="1" applyBorder="1"/>
    <xf numFmtId="0" fontId="9" fillId="0" borderId="11" xfId="0" applyFont="1" applyBorder="1"/>
    <xf numFmtId="0" fontId="20" fillId="12" borderId="12" xfId="6" applyFont="1" applyFill="1" applyBorder="1" applyAlignment="1">
      <alignment horizontal="center" vertical="center"/>
    </xf>
    <xf numFmtId="0" fontId="9" fillId="0" borderId="0" xfId="0" applyFont="1"/>
    <xf numFmtId="0" fontId="9" fillId="10" borderId="13" xfId="0" applyFont="1" applyFill="1" applyBorder="1"/>
    <xf numFmtId="0" fontId="25" fillId="12" borderId="0" xfId="6" applyFont="1" applyFill="1"/>
    <xf numFmtId="0" fontId="25" fillId="12" borderId="0" xfId="6" applyFont="1" applyFill="1" applyAlignment="1">
      <alignment horizontal="center"/>
    </xf>
    <xf numFmtId="0" fontId="21" fillId="12" borderId="0" xfId="6" applyFont="1" applyFill="1"/>
    <xf numFmtId="0" fontId="26" fillId="12" borderId="0" xfId="6" applyFont="1" applyFill="1" applyAlignment="1">
      <alignment horizontal="center"/>
    </xf>
    <xf numFmtId="0" fontId="9" fillId="10" borderId="0" xfId="0" applyFont="1" applyFill="1"/>
    <xf numFmtId="0" fontId="10" fillId="0" borderId="0" xfId="0" applyFont="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right" vertical="center"/>
    </xf>
    <xf numFmtId="0" fontId="3" fillId="0" borderId="14"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indent="1"/>
    </xf>
    <xf numFmtId="0" fontId="10" fillId="0" borderId="0" xfId="0" applyFont="1" applyAlignment="1">
      <alignment horizontal="left" vertical="center" wrapText="1" indent="2"/>
    </xf>
    <xf numFmtId="0" fontId="4" fillId="0" borderId="0" xfId="0" applyFont="1" applyAlignment="1">
      <alignment horizontal="left"/>
    </xf>
    <xf numFmtId="0" fontId="13" fillId="0" borderId="0" xfId="0" applyFont="1" applyAlignment="1">
      <alignment horizontal="left" vertical="center" wrapText="1" indent="1"/>
    </xf>
    <xf numFmtId="0" fontId="30" fillId="0" borderId="0" xfId="0" applyFont="1" applyAlignment="1">
      <alignment horizontal="left" vertical="center" wrapText="1" indent="1"/>
    </xf>
    <xf numFmtId="0" fontId="4" fillId="0" borderId="0" xfId="0" applyFont="1" applyAlignment="1">
      <alignment horizontal="left" vertical="center" wrapText="1" indent="1"/>
    </xf>
    <xf numFmtId="0" fontId="13" fillId="0" borderId="0" xfId="0" applyFont="1" applyAlignment="1">
      <alignment horizontal="left" vertical="center" wrapText="1" indent="2"/>
    </xf>
    <xf numFmtId="0" fontId="4" fillId="0" borderId="0" xfId="0" applyFont="1" applyAlignment="1">
      <alignment horizontal="left" vertical="center" wrapText="1" indent="2"/>
    </xf>
    <xf numFmtId="0" fontId="13" fillId="0" borderId="0" xfId="0" applyFont="1" applyAlignment="1">
      <alignment horizontal="left"/>
    </xf>
    <xf numFmtId="0" fontId="2" fillId="0" borderId="0" xfId="0" applyFont="1" applyAlignment="1">
      <alignment horizontal="left" vertical="center" wrapText="1" indent="1"/>
    </xf>
    <xf numFmtId="0" fontId="10" fillId="0" borderId="0" xfId="0" applyFont="1" applyAlignment="1">
      <alignment horizontal="left" vertical="center" wrapText="1" indent="1"/>
    </xf>
    <xf numFmtId="0" fontId="2" fillId="0" borderId="0" xfId="0" applyFont="1" applyAlignment="1">
      <alignment horizontal="justify" vertical="center" wrapText="1"/>
    </xf>
    <xf numFmtId="0" fontId="2" fillId="0" borderId="0" xfId="0" applyFont="1" applyAlignment="1">
      <alignment horizontal="left" vertical="center" wrapText="1" indent="2"/>
    </xf>
    <xf numFmtId="0" fontId="10" fillId="0" borderId="0" xfId="0" applyFont="1" applyAlignment="1">
      <alignment horizontal="justify" vertical="center" wrapText="1"/>
    </xf>
    <xf numFmtId="0" fontId="28" fillId="0" borderId="0" xfId="0" applyFont="1" applyAlignment="1">
      <alignment horizontal="left" vertical="center" wrapText="1" indent="1"/>
    </xf>
    <xf numFmtId="0" fontId="10" fillId="0" borderId="15" xfId="0" applyFont="1" applyBorder="1" applyAlignment="1">
      <alignment horizontal="right" vertical="center" wrapText="1"/>
    </xf>
    <xf numFmtId="0" fontId="7" fillId="0" borderId="0" xfId="0" applyFont="1"/>
    <xf numFmtId="0" fontId="4" fillId="0" borderId="0" xfId="0" applyFont="1" applyAlignment="1">
      <alignment horizontal="right" vertical="center" wrapText="1"/>
    </xf>
    <xf numFmtId="0" fontId="13" fillId="0" borderId="15" xfId="0" applyFont="1" applyBorder="1" applyAlignment="1">
      <alignment horizontal="center" vertical="center" wrapText="1"/>
    </xf>
    <xf numFmtId="0" fontId="28" fillId="0" borderId="0" xfId="0" applyFont="1" applyAlignment="1">
      <alignment horizontal="left" vertical="center" wrapText="1"/>
    </xf>
    <xf numFmtId="0" fontId="34" fillId="0" borderId="0" xfId="0" applyFont="1" applyAlignment="1">
      <alignment horizontal="center" vertical="center" wrapText="1"/>
    </xf>
    <xf numFmtId="0" fontId="34" fillId="0" borderId="16" xfId="0" applyFont="1" applyBorder="1" applyAlignment="1">
      <alignment horizontal="center" vertical="center" wrapText="1"/>
    </xf>
    <xf numFmtId="0" fontId="34" fillId="0" borderId="0" xfId="0" applyFont="1" applyAlignment="1">
      <alignment horizontal="left" vertical="center" wrapText="1"/>
    </xf>
    <xf numFmtId="0" fontId="34" fillId="0" borderId="16" xfId="0" applyFont="1" applyBorder="1" applyAlignment="1">
      <alignment vertical="center" wrapText="1"/>
    </xf>
    <xf numFmtId="0" fontId="34" fillId="0" borderId="0" xfId="0" applyFont="1" applyAlignment="1">
      <alignment horizontal="left" vertical="center" wrapText="1" indent="1"/>
    </xf>
    <xf numFmtId="3" fontId="34" fillId="0" borderId="0" xfId="0" applyNumberFormat="1" applyFont="1" applyAlignment="1">
      <alignment vertical="center" wrapText="1"/>
    </xf>
    <xf numFmtId="0" fontId="35" fillId="0" borderId="0" xfId="0" applyFont="1" applyAlignment="1">
      <alignment vertical="center" wrapText="1"/>
    </xf>
    <xf numFmtId="0" fontId="34" fillId="0" borderId="0" xfId="0" applyFont="1" applyAlignment="1">
      <alignment horizontal="right" vertical="center" wrapText="1"/>
    </xf>
    <xf numFmtId="3" fontId="34" fillId="0" borderId="0" xfId="0" applyNumberFormat="1" applyFont="1" applyAlignment="1">
      <alignment horizontal="right" vertical="center" wrapText="1"/>
    </xf>
    <xf numFmtId="0" fontId="35" fillId="0" borderId="0" xfId="0" applyFont="1" applyAlignment="1">
      <alignment horizontal="right" vertical="center" wrapText="1"/>
    </xf>
    <xf numFmtId="0" fontId="34" fillId="0" borderId="0" xfId="0" applyFont="1" applyAlignment="1">
      <alignment vertical="center" wrapText="1"/>
    </xf>
    <xf numFmtId="0" fontId="34" fillId="0" borderId="0" xfId="0" applyFont="1" applyAlignment="1">
      <alignment horizontal="left" vertical="center" wrapText="1" indent="2"/>
    </xf>
    <xf numFmtId="0" fontId="34" fillId="0" borderId="0" xfId="0" applyFont="1" applyAlignment="1">
      <alignment horizontal="left" vertical="center" wrapText="1" indent="3"/>
    </xf>
    <xf numFmtId="0" fontId="13" fillId="0" borderId="0" xfId="0" applyFont="1" applyAlignment="1">
      <alignment horizontal="right" vertical="center" wrapText="1"/>
    </xf>
    <xf numFmtId="0" fontId="13" fillId="0" borderId="0" xfId="0" applyFont="1" applyAlignment="1">
      <alignment vertical="top" wrapText="1"/>
    </xf>
    <xf numFmtId="0" fontId="30" fillId="0" borderId="0" xfId="0" applyFont="1" applyAlignment="1">
      <alignment horizontal="right" vertical="center" wrapText="1"/>
    </xf>
    <xf numFmtId="0" fontId="30" fillId="0" borderId="17" xfId="0" applyFont="1" applyBorder="1" applyAlignment="1">
      <alignment horizontal="right" vertical="center" wrapText="1"/>
    </xf>
    <xf numFmtId="0" fontId="2" fillId="0" borderId="0" xfId="0" applyFont="1" applyAlignment="1">
      <alignment horizontal="left"/>
    </xf>
    <xf numFmtId="0" fontId="13" fillId="0" borderId="15" xfId="0" applyFont="1" applyBorder="1" applyAlignment="1">
      <alignment horizontal="left" vertical="center" wrapText="1"/>
    </xf>
    <xf numFmtId="0" fontId="13" fillId="0" borderId="0" xfId="0" applyFont="1" applyAlignment="1">
      <alignment horizontal="left" vertical="top" wrapText="1"/>
    </xf>
    <xf numFmtId="0" fontId="30" fillId="0" borderId="0" xfId="0" applyFont="1" applyAlignment="1">
      <alignment horizontal="justify" vertical="center" wrapText="1"/>
    </xf>
    <xf numFmtId="3" fontId="30" fillId="0" borderId="18" xfId="0" applyNumberFormat="1" applyFont="1" applyBorder="1" applyAlignment="1">
      <alignment horizontal="right" vertical="center" wrapText="1"/>
    </xf>
    <xf numFmtId="3" fontId="30" fillId="0" borderId="0" xfId="0" applyNumberFormat="1" applyFont="1" applyAlignment="1">
      <alignment horizontal="right" vertical="center" wrapText="1"/>
    </xf>
    <xf numFmtId="3" fontId="30" fillId="0" borderId="15" xfId="0" applyNumberFormat="1" applyFont="1" applyBorder="1" applyAlignment="1">
      <alignment horizontal="right" vertical="center" wrapText="1"/>
    </xf>
    <xf numFmtId="37" fontId="14" fillId="0" borderId="0" xfId="0" applyNumberFormat="1" applyFont="1" applyAlignment="1">
      <alignment horizontal="center"/>
    </xf>
    <xf numFmtId="37" fontId="4" fillId="0" borderId="0" xfId="0" applyNumberFormat="1" applyFont="1" applyAlignment="1">
      <alignment horizontal="left" vertical="center" wrapText="1"/>
    </xf>
    <xf numFmtId="37" fontId="4" fillId="0" borderId="15" xfId="0" applyNumberFormat="1" applyFont="1" applyBorder="1" applyAlignment="1">
      <alignment horizontal="right" vertical="center" wrapText="1"/>
    </xf>
    <xf numFmtId="37" fontId="13" fillId="0" borderId="0" xfId="0" applyNumberFormat="1" applyFont="1" applyAlignment="1">
      <alignment horizontal="right"/>
    </xf>
    <xf numFmtId="37" fontId="13" fillId="0" borderId="0" xfId="0" applyNumberFormat="1" applyFont="1" applyAlignment="1">
      <alignment horizontal="left"/>
    </xf>
    <xf numFmtId="37" fontId="13" fillId="0" borderId="0" xfId="0" applyNumberFormat="1" applyFont="1"/>
    <xf numFmtId="37" fontId="13" fillId="0" borderId="15" xfId="0" applyNumberFormat="1" applyFont="1" applyBorder="1" applyAlignment="1">
      <alignment horizontal="right" vertical="center" wrapText="1"/>
    </xf>
    <xf numFmtId="37" fontId="34" fillId="0" borderId="10" xfId="0" applyNumberFormat="1" applyFont="1" applyBorder="1" applyAlignment="1">
      <alignment horizontal="right" vertical="center" wrapText="1"/>
    </xf>
    <xf numFmtId="37" fontId="12" fillId="0" borderId="0" xfId="0" applyNumberFormat="1" applyFont="1" applyAlignment="1">
      <alignment horizontal="right"/>
    </xf>
    <xf numFmtId="37" fontId="34" fillId="0" borderId="0" xfId="0" applyNumberFormat="1" applyFont="1" applyAlignment="1">
      <alignment horizontal="right" vertical="center" wrapText="1"/>
    </xf>
    <xf numFmtId="37" fontId="12" fillId="0" borderId="0" xfId="0" applyNumberFormat="1" applyFont="1" applyAlignment="1">
      <alignment vertical="top" wrapText="1"/>
    </xf>
    <xf numFmtId="37" fontId="34" fillId="0" borderId="16" xfId="0" applyNumberFormat="1" applyFont="1" applyBorder="1" applyAlignment="1">
      <alignment vertical="center" wrapText="1"/>
    </xf>
    <xf numFmtId="37" fontId="34" fillId="0" borderId="0" xfId="0" applyNumberFormat="1" applyFont="1" applyAlignment="1">
      <alignment vertical="center" wrapText="1"/>
    </xf>
    <xf numFmtId="37" fontId="34" fillId="0" borderId="0" xfId="0" applyNumberFormat="1" applyFont="1" applyAlignment="1">
      <alignment horizontal="left" vertical="center" wrapText="1"/>
    </xf>
    <xf numFmtId="37" fontId="35" fillId="0" borderId="0" xfId="0" applyNumberFormat="1" applyFont="1" applyAlignment="1">
      <alignment horizontal="right" vertical="center" wrapText="1"/>
    </xf>
    <xf numFmtId="0" fontId="2" fillId="0" borderId="0" xfId="0" applyFont="1" applyAlignment="1">
      <alignment vertical="top" wrapText="1"/>
    </xf>
    <xf numFmtId="37" fontId="13" fillId="0" borderId="0" xfId="0" applyNumberFormat="1" applyFont="1" applyAlignment="1">
      <alignment horizontal="justify" vertical="center" wrapText="1"/>
    </xf>
    <xf numFmtId="37" fontId="13" fillId="0" borderId="0" xfId="0" applyNumberFormat="1" applyFont="1" applyAlignment="1">
      <alignment horizontal="left" vertical="center" wrapText="1" indent="7"/>
    </xf>
    <xf numFmtId="3" fontId="30" fillId="0" borderId="17" xfId="0" applyNumberFormat="1" applyFont="1" applyBorder="1" applyAlignment="1">
      <alignment horizontal="right" vertical="center" wrapText="1"/>
    </xf>
    <xf numFmtId="0" fontId="30" fillId="0" borderId="15" xfId="0" applyFont="1" applyBorder="1" applyAlignment="1">
      <alignment horizontal="right" vertical="center" wrapText="1"/>
    </xf>
    <xf numFmtId="0" fontId="30" fillId="0" borderId="15" xfId="0" applyFont="1" applyBorder="1" applyAlignment="1">
      <alignment horizontal="left" vertical="center" wrapText="1"/>
    </xf>
    <xf numFmtId="3" fontId="30" fillId="0" borderId="16" xfId="0" applyNumberFormat="1" applyFont="1" applyBorder="1" applyAlignment="1">
      <alignment horizontal="right" vertical="center" wrapText="1"/>
    </xf>
    <xf numFmtId="3" fontId="30" fillId="0" borderId="10" xfId="0" applyNumberFormat="1" applyFont="1" applyBorder="1" applyAlignment="1">
      <alignment horizontal="right" vertical="center" wrapText="1"/>
    </xf>
    <xf numFmtId="0" fontId="30" fillId="0" borderId="16" xfId="0" applyFont="1" applyBorder="1" applyAlignment="1">
      <alignment horizontal="justify"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3" fontId="30" fillId="0" borderId="19" xfId="0" applyNumberFormat="1" applyFont="1" applyBorder="1" applyAlignment="1">
      <alignment horizontal="right" vertical="center" wrapText="1"/>
    </xf>
    <xf numFmtId="0" fontId="10" fillId="0" borderId="15" xfId="0" applyFont="1" applyBorder="1" applyAlignment="1">
      <alignment vertical="center" wrapText="1"/>
    </xf>
    <xf numFmtId="0" fontId="2" fillId="0" borderId="0" xfId="0" applyFont="1" applyAlignment="1">
      <alignment vertical="center" wrapText="1"/>
    </xf>
    <xf numFmtId="0" fontId="3" fillId="0" borderId="0" xfId="0" applyFont="1" applyAlignment="1">
      <alignment horizontal="right"/>
    </xf>
    <xf numFmtId="0" fontId="10" fillId="0" borderId="0" xfId="0" applyFont="1" applyAlignment="1">
      <alignment horizontal="right" vertical="center" wrapText="1"/>
    </xf>
    <xf numFmtId="179" fontId="10" fillId="0" borderId="0" xfId="0" applyNumberFormat="1" applyFont="1" applyAlignment="1">
      <alignment horizontal="right"/>
    </xf>
    <xf numFmtId="0" fontId="3" fillId="0" borderId="4" xfId="0" applyFont="1" applyBorder="1"/>
    <xf numFmtId="0" fontId="3" fillId="0" borderId="0" xfId="0" applyFont="1"/>
    <xf numFmtId="9" fontId="10"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left" vertical="center" indent="1"/>
    </xf>
    <xf numFmtId="0" fontId="3" fillId="0" borderId="4" xfId="0" applyFont="1" applyBorder="1" applyAlignment="1">
      <alignment vertical="center"/>
    </xf>
    <xf numFmtId="0" fontId="3" fillId="0" borderId="4" xfId="0" applyFont="1" applyBorder="1" applyAlignment="1">
      <alignment horizontal="center" vertical="center" wrapText="1"/>
    </xf>
    <xf numFmtId="179" fontId="10" fillId="0" borderId="13" xfId="0" applyNumberFormat="1" applyFont="1" applyBorder="1" applyAlignment="1">
      <alignment horizontal="right" vertical="center"/>
    </xf>
    <xf numFmtId="0" fontId="13" fillId="0" borderId="0" xfId="0" applyFont="1" applyAlignment="1">
      <alignment horizontal="center" vertical="center"/>
    </xf>
    <xf numFmtId="0" fontId="3" fillId="0" borderId="0" xfId="0" applyFont="1" applyAlignment="1">
      <alignment horizontal="left" vertical="center"/>
    </xf>
    <xf numFmtId="49" fontId="0" fillId="0" borderId="0" xfId="0" applyNumberFormat="1" applyAlignment="1">
      <alignment horizontal="left"/>
    </xf>
    <xf numFmtId="49" fontId="3" fillId="0" borderId="0" xfId="0" applyNumberFormat="1" applyFont="1" applyAlignment="1">
      <alignment horizontal="left"/>
    </xf>
    <xf numFmtId="0" fontId="38" fillId="0" borderId="0" xfId="0" applyFont="1" applyAlignment="1">
      <alignment horizontal="left" vertical="top" wrapText="1"/>
    </xf>
    <xf numFmtId="0" fontId="38" fillId="0" borderId="0" xfId="0" applyFont="1" applyAlignment="1">
      <alignment horizontal="left" vertical="center" wrapText="1" indent="1"/>
    </xf>
    <xf numFmtId="0" fontId="38" fillId="0" borderId="0" xfId="0" applyFont="1" applyAlignment="1">
      <alignment horizontal="left" vertical="center" wrapText="1" indent="2"/>
    </xf>
    <xf numFmtId="0" fontId="38" fillId="0" borderId="0" xfId="0" applyFont="1" applyAlignment="1">
      <alignment horizontal="justify" vertical="center" wrapText="1"/>
    </xf>
    <xf numFmtId="0" fontId="38" fillId="0" borderId="15" xfId="0" applyFont="1" applyBorder="1" applyAlignment="1">
      <alignment horizontal="center" vertical="center" wrapText="1"/>
    </xf>
    <xf numFmtId="0" fontId="39" fillId="0" borderId="0" xfId="0" applyFont="1" applyAlignment="1">
      <alignment horizontal="left"/>
    </xf>
    <xf numFmtId="0" fontId="13" fillId="0" borderId="0" xfId="0" applyFont="1" applyAlignment="1">
      <alignment horizontal="left" vertical="center" wrapText="1"/>
    </xf>
    <xf numFmtId="37" fontId="13" fillId="0" borderId="0" xfId="0" applyNumberFormat="1" applyFont="1" applyAlignment="1">
      <alignment horizontal="left" vertical="center" wrapText="1"/>
    </xf>
    <xf numFmtId="37" fontId="12" fillId="0" borderId="0" xfId="0" applyNumberFormat="1" applyFont="1" applyAlignment="1">
      <alignment horizontal="left"/>
    </xf>
    <xf numFmtId="37" fontId="4" fillId="0" borderId="0" xfId="0" applyNumberFormat="1" applyFont="1" applyAlignment="1">
      <alignment horizontal="right" vertical="center" wrapText="1"/>
    </xf>
    <xf numFmtId="37" fontId="13" fillId="0" borderId="0" xfId="0" applyNumberFormat="1" applyFont="1" applyAlignment="1">
      <alignment horizontal="right" vertical="center" wrapText="1"/>
    </xf>
    <xf numFmtId="37" fontId="12" fillId="0" borderId="0" xfId="0" applyNumberFormat="1" applyFont="1"/>
    <xf numFmtId="37" fontId="38" fillId="0" borderId="0" xfId="0" applyNumberFormat="1" applyFont="1" applyAlignment="1">
      <alignment horizontal="left" vertical="center" wrapText="1"/>
    </xf>
    <xf numFmtId="37" fontId="38" fillId="0" borderId="0" xfId="0" applyNumberFormat="1" applyFont="1" applyAlignment="1">
      <alignment vertical="center" wrapText="1"/>
    </xf>
    <xf numFmtId="0" fontId="38" fillId="0" borderId="0" xfId="0" applyFont="1" applyAlignment="1">
      <alignment vertical="center" wrapText="1"/>
    </xf>
    <xf numFmtId="37" fontId="38" fillId="0" borderId="0" xfId="0" applyNumberFormat="1" applyFont="1" applyAlignment="1">
      <alignment horizontal="right" vertical="center" wrapText="1"/>
    </xf>
    <xf numFmtId="37" fontId="38" fillId="0" borderId="20" xfId="0" applyNumberFormat="1" applyFont="1" applyBorder="1" applyAlignment="1">
      <alignment horizontal="right" vertical="center" wrapText="1"/>
    </xf>
    <xf numFmtId="0" fontId="12" fillId="0" borderId="0" xfId="0" applyFont="1" applyAlignment="1">
      <alignment horizontal="left" vertical="top"/>
    </xf>
    <xf numFmtId="0" fontId="23" fillId="0" borderId="0" xfId="0" applyFont="1" applyAlignment="1">
      <alignment horizontal="left" vertical="center" wrapText="1" indent="1"/>
    </xf>
    <xf numFmtId="37" fontId="23" fillId="0" borderId="0" xfId="0" applyNumberFormat="1" applyFont="1" applyAlignment="1">
      <alignment horizontal="right" vertical="center" wrapText="1"/>
    </xf>
    <xf numFmtId="0" fontId="4" fillId="0" borderId="0" xfId="0" applyFont="1" applyAlignment="1">
      <alignment horizontal="left" vertical="center" wrapText="1"/>
    </xf>
    <xf numFmtId="0" fontId="14"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right" vertical="center" wrapText="1"/>
    </xf>
    <xf numFmtId="37" fontId="4" fillId="0" borderId="3" xfId="0" applyNumberFormat="1" applyFont="1" applyBorder="1" applyAlignment="1">
      <alignment horizontal="right" vertical="center" wrapText="1"/>
    </xf>
    <xf numFmtId="0" fontId="13" fillId="0" borderId="4" xfId="0" applyFont="1" applyBorder="1" applyAlignment="1">
      <alignment horizontal="left" vertical="center" wrapText="1"/>
    </xf>
    <xf numFmtId="0" fontId="13" fillId="0" borderId="4" xfId="0" applyFont="1" applyBorder="1" applyAlignment="1">
      <alignment horizontal="right" vertical="center" wrapText="1"/>
    </xf>
    <xf numFmtId="37" fontId="4" fillId="0" borderId="4" xfId="0" applyNumberFormat="1" applyFont="1" applyBorder="1" applyAlignment="1">
      <alignment horizontal="right" vertical="center" wrapText="1"/>
    </xf>
    <xf numFmtId="37" fontId="13" fillId="0" borderId="3" xfId="0" applyNumberFormat="1" applyFont="1" applyBorder="1" applyAlignment="1">
      <alignment horizontal="right" vertical="center" wrapText="1"/>
    </xf>
    <xf numFmtId="0" fontId="11" fillId="0" borderId="0" xfId="0" applyFont="1" applyAlignment="1">
      <alignment horizontal="left" vertical="top" wrapText="1"/>
    </xf>
    <xf numFmtId="37" fontId="13" fillId="0" borderId="3" xfId="0" applyNumberFormat="1"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37" fontId="2" fillId="0" borderId="4" xfId="0" applyNumberFormat="1" applyFont="1" applyBorder="1" applyAlignment="1">
      <alignment horizontal="left" vertical="center" wrapText="1"/>
    </xf>
    <xf numFmtId="37" fontId="2" fillId="0" borderId="4" xfId="0" applyNumberFormat="1" applyFont="1" applyBorder="1" applyAlignment="1">
      <alignment horizontal="right" vertical="center" wrapText="1"/>
    </xf>
    <xf numFmtId="0" fontId="2" fillId="0" borderId="4" xfId="0" applyFont="1" applyBorder="1" applyAlignment="1">
      <alignment horizontal="left" vertical="center" wrapText="1"/>
    </xf>
    <xf numFmtId="37" fontId="2" fillId="0" borderId="0" xfId="0" applyNumberFormat="1" applyFont="1" applyAlignment="1">
      <alignment horizontal="right" vertical="center" wrapText="1"/>
    </xf>
    <xf numFmtId="0" fontId="2" fillId="0" borderId="3" xfId="0" applyFont="1" applyBorder="1" applyAlignment="1">
      <alignment horizontal="left" vertical="center" wrapText="1"/>
    </xf>
    <xf numFmtId="37" fontId="10" fillId="0" borderId="3" xfId="0" applyNumberFormat="1" applyFont="1" applyBorder="1" applyAlignment="1">
      <alignment horizontal="right" vertical="center" wrapText="1"/>
    </xf>
    <xf numFmtId="37" fontId="2" fillId="0" borderId="0" xfId="0" applyNumberFormat="1" applyFont="1" applyAlignment="1">
      <alignment horizontal="left" vertical="center" wrapText="1"/>
    </xf>
    <xf numFmtId="37" fontId="2" fillId="0" borderId="3" xfId="0" applyNumberFormat="1" applyFont="1" applyBorder="1" applyAlignment="1">
      <alignment horizontal="left" vertical="center" wrapText="1"/>
    </xf>
    <xf numFmtId="37" fontId="10" fillId="0" borderId="0" xfId="0" applyNumberFormat="1" applyFont="1" applyAlignment="1">
      <alignment horizontal="right" vertical="center" wrapText="1"/>
    </xf>
    <xf numFmtId="0" fontId="2" fillId="0" borderId="20" xfId="0" applyFont="1" applyBorder="1" applyAlignment="1">
      <alignment horizontal="left" vertical="center" wrapText="1"/>
    </xf>
    <xf numFmtId="37" fontId="2" fillId="0" borderId="20" xfId="0" applyNumberFormat="1" applyFont="1" applyBorder="1" applyAlignment="1">
      <alignment horizontal="right" vertical="center" wrapText="1"/>
    </xf>
    <xf numFmtId="37" fontId="2" fillId="0" borderId="20" xfId="0" applyNumberFormat="1" applyFont="1" applyBorder="1" applyAlignment="1">
      <alignment horizontal="left" vertical="center" wrapText="1"/>
    </xf>
    <xf numFmtId="0" fontId="10" fillId="0" borderId="20" xfId="0" applyFont="1" applyBorder="1" applyAlignment="1">
      <alignment horizontal="center" vertical="center" wrapText="1"/>
    </xf>
    <xf numFmtId="9" fontId="11" fillId="0" borderId="0" xfId="1" applyFont="1" applyFill="1" applyAlignment="1">
      <alignment horizontal="left"/>
    </xf>
    <xf numFmtId="9" fontId="12" fillId="0" borderId="0" xfId="1" applyFont="1" applyFill="1" applyAlignment="1">
      <alignment horizontal="left" wrapText="1"/>
    </xf>
    <xf numFmtId="9" fontId="12" fillId="0" borderId="0" xfId="1" applyFont="1" applyFill="1" applyAlignment="1">
      <alignment horizontal="left"/>
    </xf>
    <xf numFmtId="0" fontId="43" fillId="0" borderId="0" xfId="0" applyFont="1" applyAlignment="1">
      <alignment horizontal="left" vertical="center" wrapText="1"/>
    </xf>
    <xf numFmtId="0" fontId="45" fillId="0" borderId="0" xfId="0" applyFont="1" applyAlignment="1">
      <alignment horizontal="left" vertical="center" wrapText="1"/>
    </xf>
    <xf numFmtId="0" fontId="23" fillId="0" borderId="0" xfId="0" applyFont="1" applyAlignment="1">
      <alignment horizontal="left"/>
    </xf>
    <xf numFmtId="0" fontId="45" fillId="0" borderId="0" xfId="0" applyFont="1" applyAlignment="1">
      <alignment horizontal="right" vertical="center" wrapText="1"/>
    </xf>
    <xf numFmtId="10" fontId="23" fillId="0" borderId="0" xfId="0" applyNumberFormat="1" applyFont="1" applyAlignment="1">
      <alignment horizontal="right" vertical="center" wrapText="1"/>
    </xf>
    <xf numFmtId="3" fontId="23" fillId="0" borderId="0" xfId="0" applyNumberFormat="1" applyFont="1" applyAlignment="1">
      <alignment horizontal="right" vertical="center" wrapText="1"/>
    </xf>
    <xf numFmtId="0" fontId="23" fillId="0" borderId="20" xfId="0" applyFont="1" applyBorder="1" applyAlignment="1">
      <alignment horizontal="left" vertical="center" wrapText="1"/>
    </xf>
    <xf numFmtId="0" fontId="23" fillId="0" borderId="0" xfId="0" applyFont="1" applyAlignment="1">
      <alignment horizontal="right" vertical="center" wrapText="1"/>
    </xf>
    <xf numFmtId="37" fontId="38" fillId="0" borderId="20" xfId="0" applyNumberFormat="1" applyFont="1" applyBorder="1" applyAlignment="1">
      <alignment horizontal="left" vertical="center" wrapText="1"/>
    </xf>
    <xf numFmtId="0" fontId="38" fillId="0" borderId="20" xfId="0" applyFont="1" applyBorder="1" applyAlignment="1">
      <alignment horizontal="left" vertical="center" wrapText="1"/>
    </xf>
    <xf numFmtId="3" fontId="4" fillId="0" borderId="0" xfId="0" applyNumberFormat="1" applyFont="1" applyAlignment="1">
      <alignment horizontal="right" vertical="center" wrapText="1"/>
    </xf>
    <xf numFmtId="0" fontId="4" fillId="0" borderId="20" xfId="0" applyFont="1" applyBorder="1" applyAlignment="1">
      <alignment horizontal="right" vertical="center" wrapText="1"/>
    </xf>
    <xf numFmtId="37" fontId="4" fillId="0" borderId="20" xfId="0" applyNumberFormat="1" applyFont="1" applyBorder="1" applyAlignment="1">
      <alignment horizontal="left" vertical="center" wrapText="1"/>
    </xf>
    <xf numFmtId="37" fontId="4" fillId="0" borderId="20" xfId="0" applyNumberFormat="1" applyFont="1" applyBorder="1" applyAlignment="1">
      <alignment horizontal="right" vertical="center" wrapText="1"/>
    </xf>
    <xf numFmtId="0" fontId="4" fillId="0" borderId="20" xfId="0" applyFont="1" applyBorder="1" applyAlignment="1">
      <alignment horizontal="left" vertical="center" wrapText="1"/>
    </xf>
    <xf numFmtId="0" fontId="13" fillId="0" borderId="20" xfId="0" applyFont="1" applyBorder="1" applyAlignment="1">
      <alignment horizontal="left" vertical="center" wrapText="1"/>
    </xf>
    <xf numFmtId="10" fontId="4" fillId="0" borderId="3" xfId="0" applyNumberFormat="1" applyFont="1" applyBorder="1" applyAlignment="1">
      <alignment horizontal="right" vertical="center" wrapText="1"/>
    </xf>
    <xf numFmtId="3" fontId="13" fillId="0" borderId="0" xfId="0" applyNumberFormat="1" applyFont="1" applyAlignment="1">
      <alignment horizontal="right" vertical="center" wrapText="1"/>
    </xf>
    <xf numFmtId="37" fontId="13" fillId="0" borderId="20" xfId="0" applyNumberFormat="1" applyFont="1" applyBorder="1" applyAlignment="1">
      <alignment horizontal="right" vertical="center" wrapText="1"/>
    </xf>
    <xf numFmtId="0" fontId="2" fillId="0" borderId="20" xfId="0" applyFont="1" applyBorder="1" applyAlignment="1">
      <alignment horizontal="right" vertical="center" wrapText="1"/>
    </xf>
    <xf numFmtId="0" fontId="2" fillId="0" borderId="3" xfId="0" applyFont="1" applyBorder="1" applyAlignment="1">
      <alignment horizontal="right" vertical="center" wrapText="1"/>
    </xf>
    <xf numFmtId="0" fontId="27" fillId="0" borderId="0" xfId="0" applyFont="1" applyAlignment="1">
      <alignment horizontal="left" vertical="center" wrapText="1"/>
    </xf>
    <xf numFmtId="37" fontId="13" fillId="0" borderId="4" xfId="0" applyNumberFormat="1" applyFont="1" applyBorder="1" applyAlignment="1">
      <alignment horizontal="left" vertical="center" wrapText="1"/>
    </xf>
    <xf numFmtId="37" fontId="13" fillId="0" borderId="20" xfId="0" applyNumberFormat="1" applyFont="1" applyBorder="1" applyAlignment="1">
      <alignment horizontal="left" vertical="center" wrapText="1"/>
    </xf>
    <xf numFmtId="0" fontId="10" fillId="0" borderId="0" xfId="0" applyFont="1" applyAlignment="1">
      <alignment vertical="center" wrapText="1"/>
    </xf>
    <xf numFmtId="0" fontId="2" fillId="0" borderId="3" xfId="0" applyFont="1" applyBorder="1" applyAlignment="1">
      <alignment vertical="center" wrapText="1"/>
    </xf>
    <xf numFmtId="37" fontId="31" fillId="0" borderId="0" xfId="0" applyNumberFormat="1" applyFont="1" applyAlignment="1">
      <alignment horizontal="right" vertical="center" wrapText="1"/>
    </xf>
    <xf numFmtId="37" fontId="32" fillId="0" borderId="0" xfId="0" applyNumberFormat="1" applyFont="1" applyAlignment="1">
      <alignment horizontal="right" vertical="center" wrapText="1"/>
    </xf>
    <xf numFmtId="0" fontId="46" fillId="0" borderId="0" xfId="0" applyFont="1"/>
    <xf numFmtId="0" fontId="23" fillId="0" borderId="0" xfId="0" applyFont="1" applyAlignment="1">
      <alignment horizontal="justify" vertical="center" wrapText="1"/>
    </xf>
    <xf numFmtId="0" fontId="23" fillId="0" borderId="0" xfId="0" applyFont="1" applyAlignment="1">
      <alignment horizontal="center" vertical="center" wrapText="1"/>
    </xf>
    <xf numFmtId="6" fontId="23" fillId="0" borderId="0" xfId="0" applyNumberFormat="1" applyFont="1" applyAlignment="1">
      <alignment horizontal="right" vertical="center" wrapText="1"/>
    </xf>
    <xf numFmtId="0" fontId="41" fillId="0" borderId="0" xfId="0" applyFont="1" applyAlignment="1">
      <alignment horizontal="justify" vertical="center" wrapText="1"/>
    </xf>
    <xf numFmtId="39" fontId="23" fillId="0" borderId="0" xfId="0" applyNumberFormat="1" applyFont="1" applyAlignment="1">
      <alignment horizontal="center" vertical="center" wrapText="1"/>
    </xf>
    <xf numFmtId="0" fontId="13" fillId="0" borderId="0" xfId="0" applyFont="1" applyAlignment="1">
      <alignment horizontal="justify" vertical="center" wrapText="1"/>
    </xf>
    <xf numFmtId="3" fontId="2" fillId="0" borderId="0" xfId="0" applyNumberFormat="1" applyFont="1" applyAlignment="1">
      <alignment vertical="center" wrapText="1"/>
    </xf>
    <xf numFmtId="3" fontId="10" fillId="0" borderId="0" xfId="0" applyNumberFormat="1" applyFont="1" applyAlignment="1">
      <alignment vertical="center" wrapText="1"/>
    </xf>
    <xf numFmtId="37" fontId="38" fillId="0" borderId="4" xfId="0" applyNumberFormat="1" applyFont="1" applyBorder="1" applyAlignment="1">
      <alignment horizontal="right" vertical="center" wrapText="1"/>
    </xf>
    <xf numFmtId="37" fontId="38" fillId="0" borderId="3" xfId="0" applyNumberFormat="1" applyFont="1" applyBorder="1" applyAlignment="1">
      <alignment horizontal="right" vertical="center" wrapText="1"/>
    </xf>
    <xf numFmtId="37" fontId="38" fillId="0" borderId="3" xfId="0" applyNumberFormat="1" applyFont="1" applyBorder="1" applyAlignment="1">
      <alignment horizontal="center" vertical="center" wrapText="1"/>
    </xf>
    <xf numFmtId="37" fontId="38" fillId="0" borderId="13" xfId="0" applyNumberFormat="1" applyFont="1" applyBorder="1" applyAlignment="1">
      <alignment horizontal="right" vertical="center" wrapText="1"/>
    </xf>
    <xf numFmtId="37" fontId="38" fillId="0" borderId="13" xfId="0" applyNumberFormat="1" applyFont="1" applyBorder="1" applyAlignment="1">
      <alignment horizontal="center" vertical="center" wrapText="1"/>
    </xf>
    <xf numFmtId="0" fontId="38" fillId="0" borderId="0" xfId="0" applyFont="1" applyAlignment="1">
      <alignment horizontal="right" vertical="center" wrapText="1"/>
    </xf>
    <xf numFmtId="37" fontId="42" fillId="0" borderId="0" xfId="0" applyNumberFormat="1" applyFont="1" applyAlignment="1">
      <alignment horizontal="right" vertical="center" wrapText="1"/>
    </xf>
    <xf numFmtId="0" fontId="4" fillId="0" borderId="0" xfId="0" applyFont="1" applyAlignment="1">
      <alignment horizontal="center"/>
    </xf>
    <xf numFmtId="0" fontId="10" fillId="0" borderId="0" xfId="0" applyFont="1" applyAlignment="1">
      <alignment horizontal="left"/>
    </xf>
    <xf numFmtId="39" fontId="38" fillId="0" borderId="15" xfId="0" applyNumberFormat="1" applyFont="1" applyBorder="1" applyAlignment="1">
      <alignment horizontal="right" vertical="center" wrapText="1"/>
    </xf>
    <xf numFmtId="39" fontId="13" fillId="0" borderId="15" xfId="0" applyNumberFormat="1" applyFont="1" applyBorder="1" applyAlignment="1">
      <alignment horizontal="right" vertical="center" wrapText="1"/>
    </xf>
    <xf numFmtId="181" fontId="2" fillId="0" borderId="0" xfId="0" applyNumberFormat="1" applyFont="1" applyAlignment="1">
      <alignment horizontal="right" vertical="center" wrapText="1"/>
    </xf>
    <xf numFmtId="179" fontId="10" fillId="0" borderId="0" xfId="0" applyNumberFormat="1" applyFont="1" applyAlignment="1">
      <alignment vertical="center" wrapText="1"/>
    </xf>
    <xf numFmtId="179" fontId="2" fillId="0" borderId="3" xfId="0" applyNumberFormat="1" applyFont="1" applyBorder="1" applyAlignment="1">
      <alignment vertical="center" wrapText="1"/>
    </xf>
    <xf numFmtId="39" fontId="23" fillId="0" borderId="0" xfId="0" applyNumberFormat="1" applyFont="1" applyAlignment="1">
      <alignment horizontal="right" vertical="center" wrapText="1"/>
    </xf>
    <xf numFmtId="0" fontId="43" fillId="0" borderId="0" xfId="0" applyFont="1" applyAlignment="1">
      <alignment horizontal="center" vertical="center" wrapText="1"/>
    </xf>
    <xf numFmtId="179" fontId="23" fillId="0" borderId="0" xfId="0" applyNumberFormat="1" applyFont="1" applyAlignment="1">
      <alignment horizontal="right" vertical="center" wrapText="1"/>
    </xf>
    <xf numFmtId="0" fontId="38" fillId="0" borderId="0" xfId="0" applyFont="1" applyAlignment="1">
      <alignment horizontal="left"/>
    </xf>
    <xf numFmtId="39" fontId="38" fillId="0" borderId="0" xfId="0" applyNumberFormat="1" applyFont="1" applyAlignment="1">
      <alignment horizontal="left" vertical="center" wrapText="1"/>
    </xf>
    <xf numFmtId="6" fontId="23" fillId="0" borderId="0" xfId="0" applyNumberFormat="1" applyFont="1" applyAlignment="1">
      <alignment horizontal="left" vertical="center" wrapText="1"/>
    </xf>
    <xf numFmtId="3" fontId="23" fillId="0" borderId="0" xfId="0" applyNumberFormat="1" applyFont="1" applyAlignment="1">
      <alignment horizontal="left" vertical="center" wrapText="1"/>
    </xf>
    <xf numFmtId="0" fontId="43" fillId="0" borderId="4" xfId="0" applyFont="1" applyBorder="1" applyAlignment="1">
      <alignment horizontal="left" vertical="center" wrapText="1"/>
    </xf>
    <xf numFmtId="0" fontId="4" fillId="0" borderId="0" xfId="0" applyFont="1" applyAlignment="1">
      <alignment horizontal="justify" vertical="center" wrapText="1"/>
    </xf>
    <xf numFmtId="0" fontId="14" fillId="0" borderId="0" xfId="0" applyFont="1" applyAlignment="1">
      <alignment vertical="center" wrapText="1"/>
    </xf>
    <xf numFmtId="0" fontId="6" fillId="2" borderId="0" xfId="0" applyFont="1" applyFill="1"/>
    <xf numFmtId="0" fontId="0" fillId="0" borderId="0" xfId="0" applyAlignment="1">
      <alignment wrapText="1"/>
    </xf>
    <xf numFmtId="0" fontId="13" fillId="0" borderId="0" xfId="0" applyFont="1" applyAlignment="1">
      <alignment horizontal="left" wrapText="1"/>
    </xf>
    <xf numFmtId="0" fontId="2" fillId="0" borderId="0" xfId="0" applyFont="1" applyAlignment="1">
      <alignment horizontal="justify" wrapText="1"/>
    </xf>
    <xf numFmtId="0" fontId="2" fillId="0" borderId="0" xfId="0" applyFont="1" applyAlignment="1">
      <alignment horizontal="left" wrapText="1" indent="1"/>
    </xf>
    <xf numFmtId="0" fontId="2" fillId="0" borderId="0" xfId="0" applyFont="1" applyAlignment="1">
      <alignment horizontal="left" wrapText="1" indent="2"/>
    </xf>
    <xf numFmtId="0" fontId="2" fillId="0" borderId="0" xfId="0" applyFont="1" applyAlignment="1">
      <alignment horizontal="left" wrapText="1" indent="3"/>
    </xf>
    <xf numFmtId="0" fontId="14" fillId="0" borderId="21" xfId="0" applyFont="1" applyBorder="1" applyAlignment="1">
      <alignment horizontal="center"/>
    </xf>
    <xf numFmtId="0" fontId="2" fillId="0" borderId="0" xfId="0" applyFont="1" applyAlignment="1">
      <alignment horizontal="left" wrapText="1"/>
    </xf>
    <xf numFmtId="182" fontId="2" fillId="0" borderId="0" xfId="0" applyNumberFormat="1" applyFont="1" applyAlignment="1">
      <alignment horizontal="right"/>
    </xf>
    <xf numFmtId="181" fontId="2" fillId="0" borderId="0" xfId="0" applyNumberFormat="1" applyFont="1" applyAlignment="1">
      <alignment horizontal="right"/>
    </xf>
    <xf numFmtId="179" fontId="2" fillId="0" borderId="4" xfId="0" applyNumberFormat="1" applyFont="1" applyBorder="1" applyAlignment="1">
      <alignment horizontal="right"/>
    </xf>
    <xf numFmtId="179" fontId="2" fillId="0" borderId="3" xfId="0" applyNumberFormat="1" applyFont="1" applyBorder="1" applyAlignment="1">
      <alignment horizontal="right"/>
    </xf>
    <xf numFmtId="179" fontId="2" fillId="0" borderId="15" xfId="0" applyNumberFormat="1" applyFont="1" applyBorder="1" applyAlignment="1">
      <alignment horizontal="right"/>
    </xf>
    <xf numFmtId="179" fontId="2" fillId="0" borderId="0" xfId="0" applyNumberFormat="1" applyFont="1" applyAlignment="1">
      <alignment horizontal="justify"/>
    </xf>
    <xf numFmtId="0" fontId="2" fillId="0" borderId="20" xfId="0" applyFont="1" applyBorder="1" applyAlignment="1">
      <alignment horizontal="left"/>
    </xf>
    <xf numFmtId="0" fontId="39" fillId="0" borderId="0" xfId="0" applyFont="1" applyAlignment="1">
      <alignment horizontal="left" vertical="center" wrapText="1"/>
    </xf>
    <xf numFmtId="3" fontId="38" fillId="0" borderId="0" xfId="0" applyNumberFormat="1" applyFont="1" applyAlignment="1">
      <alignment horizontal="right" vertical="center" wrapText="1"/>
    </xf>
    <xf numFmtId="0" fontId="38" fillId="0" borderId="20" xfId="0" applyFont="1" applyBorder="1" applyAlignment="1">
      <alignment horizontal="right" vertical="center" wrapText="1"/>
    </xf>
    <xf numFmtId="3" fontId="38" fillId="0" borderId="20" xfId="0" applyNumberFormat="1" applyFont="1" applyBorder="1" applyAlignment="1">
      <alignment horizontal="right" vertical="center" wrapText="1"/>
    </xf>
    <xf numFmtId="183" fontId="23" fillId="0" borderId="0" xfId="0" applyNumberFormat="1" applyFont="1" applyAlignment="1">
      <alignment horizontal="right" vertical="center" wrapText="1"/>
    </xf>
    <xf numFmtId="15" fontId="39" fillId="0" borderId="18" xfId="0" applyNumberFormat="1" applyFont="1" applyBorder="1" applyAlignment="1">
      <alignment horizontal="center" vertical="center" wrapText="1"/>
    </xf>
    <xf numFmtId="49" fontId="38" fillId="0" borderId="0" xfId="0" applyNumberFormat="1" applyFont="1" applyAlignment="1">
      <alignment horizontal="right" vertical="center" wrapText="1"/>
    </xf>
    <xf numFmtId="0" fontId="40" fillId="0" borderId="0" xfId="0" applyFont="1" applyAlignment="1">
      <alignment horizontal="right" vertical="center" wrapText="1"/>
    </xf>
    <xf numFmtId="0" fontId="10" fillId="0" borderId="0" xfId="0" applyFont="1" applyAlignment="1">
      <alignment horizontal="left" vertical="center" wrapText="1"/>
    </xf>
    <xf numFmtId="0" fontId="4" fillId="0" borderId="0" xfId="0" applyFont="1" applyAlignment="1">
      <alignment horizontal="left" vertical="center"/>
    </xf>
    <xf numFmtId="179" fontId="4" fillId="0" borderId="0" xfId="0" applyNumberFormat="1" applyFont="1" applyAlignment="1">
      <alignment horizontal="right" vertical="center"/>
    </xf>
    <xf numFmtId="49" fontId="4" fillId="0" borderId="0" xfId="0"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5" fillId="0" borderId="0" xfId="0" applyFont="1"/>
    <xf numFmtId="0" fontId="3" fillId="0" borderId="0" xfId="0" applyFont="1" applyAlignment="1">
      <alignment vertical="center" wrapText="1"/>
    </xf>
    <xf numFmtId="0" fontId="49" fillId="0" borderId="0" xfId="0" applyFont="1"/>
    <xf numFmtId="0" fontId="50" fillId="2" borderId="0" xfId="0" applyFont="1" applyFill="1" applyAlignment="1">
      <alignment vertical="top"/>
    </xf>
    <xf numFmtId="0" fontId="51" fillId="0" borderId="0" xfId="0" applyFont="1" applyAlignment="1">
      <alignment horizontal="left"/>
    </xf>
    <xf numFmtId="38" fontId="3" fillId="0" borderId="3" xfId="0" applyNumberFormat="1" applyFont="1" applyBorder="1" applyAlignment="1">
      <alignment horizontal="center"/>
    </xf>
    <xf numFmtId="38" fontId="13" fillId="0" borderId="0" xfId="0" applyNumberFormat="1" applyFont="1" applyAlignment="1">
      <alignment horizontal="center"/>
    </xf>
    <xf numFmtId="0" fontId="3" fillId="0" borderId="0" xfId="0" applyFont="1" applyAlignment="1">
      <alignment vertical="center"/>
    </xf>
    <xf numFmtId="179" fontId="10" fillId="0" borderId="0" xfId="0" applyNumberFormat="1"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1"/>
    </xf>
    <xf numFmtId="0" fontId="10" fillId="15" borderId="0" xfId="0" applyFont="1" applyFill="1" applyAlignment="1">
      <alignment horizontal="left" vertical="center" indent="1"/>
    </xf>
    <xf numFmtId="0" fontId="10" fillId="15" borderId="0" xfId="0" applyFont="1" applyFill="1" applyAlignment="1">
      <alignment horizontal="left" vertical="center"/>
    </xf>
    <xf numFmtId="179" fontId="10" fillId="15" borderId="0" xfId="0" applyNumberFormat="1" applyFont="1" applyFill="1" applyAlignment="1">
      <alignment horizontal="right" vertical="center"/>
    </xf>
    <xf numFmtId="179" fontId="2" fillId="0" borderId="0" xfId="0" applyNumberFormat="1" applyFont="1"/>
    <xf numFmtId="38" fontId="34" fillId="0" borderId="0" xfId="0" applyNumberFormat="1" applyFont="1"/>
    <xf numFmtId="37" fontId="4" fillId="0" borderId="0" xfId="0" applyNumberFormat="1" applyFont="1" applyAlignment="1">
      <alignment horizontal="left" vertical="center" wrapText="1" indent="1"/>
    </xf>
    <xf numFmtId="37" fontId="13" fillId="0" borderId="0" xfId="0" applyNumberFormat="1" applyFont="1" applyAlignment="1">
      <alignment horizontal="left" vertical="center" wrapText="1" indent="1"/>
    </xf>
    <xf numFmtId="37" fontId="13" fillId="0" borderId="0" xfId="0" applyNumberFormat="1" applyFont="1" applyAlignment="1">
      <alignment horizontal="left" vertical="center" wrapText="1" indent="2"/>
    </xf>
    <xf numFmtId="37" fontId="4" fillId="0" borderId="0" xfId="0" applyNumberFormat="1" applyFont="1" applyAlignment="1">
      <alignment horizontal="left" vertical="center" wrapText="1" indent="2"/>
    </xf>
    <xf numFmtId="37" fontId="13" fillId="0" borderId="0" xfId="0" applyNumberFormat="1" applyFont="1" applyAlignment="1">
      <alignment horizontal="left" vertical="center" wrapText="1" indent="3"/>
    </xf>
    <xf numFmtId="0" fontId="3" fillId="0" borderId="0" xfId="0" applyFont="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13" fillId="0" borderId="0" xfId="0" applyFont="1" applyAlignment="1">
      <alignment vertical="center" wrapText="1"/>
    </xf>
    <xf numFmtId="0" fontId="39" fillId="0" borderId="3" xfId="0" applyFont="1" applyBorder="1" applyAlignment="1">
      <alignment horizontal="center"/>
    </xf>
    <xf numFmtId="0" fontId="38" fillId="0" borderId="0" xfId="0" applyFont="1" applyAlignment="1">
      <alignment horizontal="center" vertical="center" wrapText="1"/>
    </xf>
    <xf numFmtId="0" fontId="14" fillId="0" borderId="0" xfId="0" applyFont="1" applyAlignment="1">
      <alignment horizontal="center"/>
    </xf>
    <xf numFmtId="0" fontId="14" fillId="0" borderId="4" xfId="0" applyFont="1" applyBorder="1" applyAlignment="1">
      <alignment horizontal="center"/>
    </xf>
    <xf numFmtId="0" fontId="43" fillId="0" borderId="4" xfId="0" applyFont="1" applyBorder="1" applyAlignment="1">
      <alignment horizontal="center" vertical="center" wrapText="1"/>
    </xf>
    <xf numFmtId="0" fontId="23"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center" vertical="center" wrapText="1"/>
    </xf>
    <xf numFmtId="0" fontId="14" fillId="0" borderId="4" xfId="0" applyFont="1" applyBorder="1"/>
    <xf numFmtId="0" fontId="30" fillId="0" borderId="0" xfId="0" applyFont="1" applyAlignment="1">
      <alignment horizontal="left" vertical="center" wrapText="1" indent="2"/>
    </xf>
    <xf numFmtId="0" fontId="36" fillId="0" borderId="0" xfId="0" applyFont="1" applyAlignment="1">
      <alignment horizontal="center" vertical="center" wrapText="1"/>
    </xf>
    <xf numFmtId="0" fontId="30" fillId="0" borderId="0" xfId="0" applyFont="1" applyAlignment="1">
      <alignment horizontal="left" vertical="center" wrapText="1"/>
    </xf>
    <xf numFmtId="0" fontId="27" fillId="0" borderId="4" xfId="0" applyFont="1" applyBorder="1" applyAlignment="1">
      <alignment horizontal="center" vertical="center" wrapText="1"/>
    </xf>
    <xf numFmtId="0" fontId="13" fillId="0" borderId="4" xfId="0" applyFont="1" applyBorder="1" applyAlignment="1">
      <alignment horizontal="center"/>
    </xf>
    <xf numFmtId="0" fontId="13" fillId="0" borderId="13" xfId="0" applyFont="1" applyBorder="1" applyAlignment="1">
      <alignment horizontal="center"/>
    </xf>
    <xf numFmtId="188" fontId="2" fillId="0" borderId="0" xfId="0" applyNumberFormat="1" applyFont="1"/>
    <xf numFmtId="41" fontId="2" fillId="0" borderId="0" xfId="0" applyNumberFormat="1" applyFont="1"/>
    <xf numFmtId="183" fontId="2" fillId="0" borderId="0" xfId="0" applyNumberFormat="1" applyFont="1"/>
    <xf numFmtId="0" fontId="5" fillId="7" borderId="0" xfId="0" applyFont="1" applyFill="1"/>
    <xf numFmtId="10" fontId="10" fillId="0" borderId="0" xfId="0" applyNumberFormat="1" applyFont="1" applyAlignment="1">
      <alignment horizontal="right" vertical="center"/>
    </xf>
    <xf numFmtId="10" fontId="8" fillId="0" borderId="0" xfId="0" applyNumberFormat="1" applyFont="1" applyAlignment="1">
      <alignment horizontal="right" vertical="center"/>
    </xf>
    <xf numFmtId="189" fontId="8" fillId="0" borderId="0" xfId="0" applyNumberFormat="1" applyFont="1" applyAlignment="1">
      <alignment horizontal="left" vertical="center"/>
    </xf>
    <xf numFmtId="37" fontId="10" fillId="0" borderId="0" xfId="0" applyNumberFormat="1" applyFont="1" applyAlignment="1">
      <alignment horizontal="left" vertical="center" wrapText="1"/>
    </xf>
    <xf numFmtId="37" fontId="38" fillId="0" borderId="0" xfId="0" applyNumberFormat="1" applyFont="1" applyAlignment="1">
      <alignment horizontal="center" vertical="center" wrapText="1"/>
    </xf>
    <xf numFmtId="37" fontId="38" fillId="0" borderId="15" xfId="0" applyNumberFormat="1" applyFont="1" applyBorder="1" applyAlignment="1">
      <alignment horizontal="center" vertical="center" wrapText="1"/>
    </xf>
    <xf numFmtId="37" fontId="38" fillId="0" borderId="13" xfId="0" applyNumberFormat="1" applyFont="1" applyBorder="1" applyAlignment="1">
      <alignment vertical="center" wrapText="1"/>
    </xf>
    <xf numFmtId="37" fontId="38" fillId="0" borderId="13" xfId="0" applyNumberFormat="1" applyFont="1" applyBorder="1" applyAlignment="1">
      <alignment horizontal="left" vertical="center" wrapText="1"/>
    </xf>
    <xf numFmtId="0" fontId="38" fillId="0" borderId="17" xfId="0" applyFont="1" applyBorder="1" applyAlignment="1">
      <alignment horizontal="right" vertical="center" wrapText="1"/>
    </xf>
    <xf numFmtId="0" fontId="38" fillId="0" borderId="15" xfId="0" applyFont="1" applyBorder="1" applyAlignment="1">
      <alignment horizontal="justify" vertical="center" wrapText="1"/>
    </xf>
    <xf numFmtId="38" fontId="38" fillId="0" borderId="0" xfId="0" applyNumberFormat="1" applyFont="1"/>
    <xf numFmtId="38" fontId="38" fillId="0" borderId="15" xfId="0" applyNumberFormat="1" applyFont="1" applyBorder="1"/>
    <xf numFmtId="3" fontId="38" fillId="0" borderId="0" xfId="0" applyNumberFormat="1" applyFont="1"/>
    <xf numFmtId="38" fontId="2" fillId="0" borderId="0" xfId="0" applyNumberFormat="1" applyFont="1"/>
    <xf numFmtId="37" fontId="10" fillId="0" borderId="4" xfId="0" applyNumberFormat="1" applyFont="1" applyBorder="1" applyAlignment="1">
      <alignment horizontal="right" vertical="center" wrapText="1"/>
    </xf>
    <xf numFmtId="37" fontId="38" fillId="0" borderId="22" xfId="0" applyNumberFormat="1" applyFont="1" applyBorder="1" applyAlignment="1">
      <alignment horizontal="right" vertical="center" wrapText="1"/>
    </xf>
    <xf numFmtId="37" fontId="38" fillId="0" borderId="15" xfId="0" applyNumberFormat="1" applyFont="1" applyBorder="1" applyAlignment="1">
      <alignment horizontal="right" vertical="center" wrapText="1"/>
    </xf>
    <xf numFmtId="37" fontId="40" fillId="0" borderId="0" xfId="0" applyNumberFormat="1" applyFont="1" applyAlignment="1">
      <alignment horizontal="right" vertical="center" wrapText="1"/>
    </xf>
    <xf numFmtId="184" fontId="38" fillId="0" borderId="0" xfId="0" applyNumberFormat="1" applyFont="1" applyAlignment="1">
      <alignment horizontal="right" vertical="center" wrapText="1"/>
    </xf>
    <xf numFmtId="37" fontId="38" fillId="0" borderId="0" xfId="0" applyNumberFormat="1" applyFont="1" applyAlignment="1">
      <alignment horizontal="left" vertical="center" wrapText="1" indent="1"/>
    </xf>
    <xf numFmtId="0" fontId="38" fillId="0" borderId="4"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8" fillId="0" borderId="0" xfId="0" applyFont="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37" fontId="29" fillId="0" borderId="0" xfId="0" applyNumberFormat="1" applyFont="1" applyAlignment="1">
      <alignment horizontal="right" vertical="center" wrapText="1"/>
    </xf>
    <xf numFmtId="37" fontId="53" fillId="0" borderId="0" xfId="0" applyNumberFormat="1" applyFont="1" applyAlignment="1">
      <alignment horizontal="right" vertical="center" wrapText="1"/>
    </xf>
    <xf numFmtId="37" fontId="29" fillId="0" borderId="3" xfId="0" applyNumberFormat="1" applyFont="1" applyBorder="1" applyAlignment="1">
      <alignment horizontal="right" vertical="center" wrapText="1"/>
    </xf>
    <xf numFmtId="0" fontId="2" fillId="0" borderId="15" xfId="0" applyFont="1" applyBorder="1" applyAlignment="1">
      <alignment horizontal="left" vertical="center" wrapText="1"/>
    </xf>
    <xf numFmtId="37" fontId="53" fillId="0" borderId="15" xfId="0" applyNumberFormat="1" applyFont="1" applyBorder="1" applyAlignment="1">
      <alignment horizontal="right" vertical="center" wrapText="1"/>
    </xf>
    <xf numFmtId="37" fontId="2" fillId="0" borderId="15" xfId="0" applyNumberFormat="1" applyFont="1" applyBorder="1" applyAlignment="1">
      <alignment horizontal="left" vertical="center" wrapText="1"/>
    </xf>
    <xf numFmtId="37" fontId="2" fillId="0" borderId="15" xfId="0" applyNumberFormat="1" applyFont="1" applyBorder="1" applyAlignment="1">
      <alignment horizontal="right" vertical="center" wrapText="1"/>
    </xf>
    <xf numFmtId="179" fontId="13" fillId="0" borderId="0" xfId="0" applyNumberFormat="1" applyFont="1" applyAlignment="1">
      <alignment horizontal="right" vertical="center" wrapText="1"/>
    </xf>
    <xf numFmtId="0" fontId="10" fillId="0" borderId="20" xfId="0" applyFont="1" applyBorder="1" applyAlignment="1">
      <alignment horizontal="left" vertical="center" wrapText="1"/>
    </xf>
    <xf numFmtId="37" fontId="10" fillId="0" borderId="3" xfId="0" applyNumberFormat="1" applyFont="1" applyBorder="1" applyAlignment="1">
      <alignment horizontal="left" vertical="center" wrapText="1"/>
    </xf>
    <xf numFmtId="37" fontId="27" fillId="0" borderId="0" xfId="0" applyNumberFormat="1" applyFont="1" applyAlignment="1">
      <alignment horizontal="center" vertical="center" wrapText="1"/>
    </xf>
    <xf numFmtId="37" fontId="2" fillId="0" borderId="0" xfId="0" applyNumberFormat="1" applyFont="1" applyAlignment="1">
      <alignment vertical="center" wrapText="1"/>
    </xf>
    <xf numFmtId="37" fontId="10" fillId="0" borderId="20" xfId="0" applyNumberFormat="1" applyFont="1" applyBorder="1" applyAlignment="1">
      <alignment horizontal="left" vertical="center" wrapText="1"/>
    </xf>
    <xf numFmtId="37" fontId="10" fillId="0" borderId="20" xfId="0" applyNumberFormat="1" applyFont="1" applyBorder="1" applyAlignment="1">
      <alignment horizontal="right" vertical="center" wrapText="1"/>
    </xf>
    <xf numFmtId="37" fontId="10" fillId="0" borderId="20" xfId="0" applyNumberFormat="1" applyFont="1" applyBorder="1" applyAlignment="1">
      <alignment vertical="center" wrapText="1"/>
    </xf>
    <xf numFmtId="37" fontId="45" fillId="0" borderId="0" xfId="0" applyNumberFormat="1" applyFont="1" applyAlignment="1">
      <alignment horizontal="right" vertical="center" wrapText="1"/>
    </xf>
    <xf numFmtId="37" fontId="23" fillId="0" borderId="20" xfId="0" applyNumberFormat="1" applyFont="1" applyBorder="1" applyAlignment="1">
      <alignment horizontal="right" vertical="center" wrapText="1"/>
    </xf>
    <xf numFmtId="37" fontId="10" fillId="0" borderId="0" xfId="0" applyNumberFormat="1" applyFont="1" applyAlignment="1">
      <alignment horizontal="right"/>
    </xf>
    <xf numFmtId="37" fontId="10" fillId="0" borderId="0" xfId="0" applyNumberFormat="1" applyFont="1" applyAlignment="1">
      <alignment vertical="center" wrapText="1"/>
    </xf>
    <xf numFmtId="37" fontId="2" fillId="0" borderId="20" xfId="0" applyNumberFormat="1" applyFont="1" applyBorder="1" applyAlignment="1">
      <alignment vertical="center" wrapText="1"/>
    </xf>
    <xf numFmtId="37" fontId="2" fillId="0" borderId="0" xfId="0" applyNumberFormat="1" applyFont="1" applyAlignment="1">
      <alignment horizontal="right"/>
    </xf>
    <xf numFmtId="37" fontId="2" fillId="0" borderId="4" xfId="0" applyNumberFormat="1" applyFont="1" applyBorder="1" applyAlignment="1">
      <alignment horizontal="right"/>
    </xf>
    <xf numFmtId="37" fontId="2" fillId="0" borderId="15" xfId="0" applyNumberFormat="1" applyFont="1" applyBorder="1" applyAlignment="1">
      <alignment horizontal="right"/>
    </xf>
    <xf numFmtId="0" fontId="39" fillId="0" borderId="4" xfId="0" applyFont="1" applyBorder="1" applyAlignment="1">
      <alignment horizontal="center" vertical="center" wrapText="1"/>
    </xf>
    <xf numFmtId="0" fontId="38" fillId="0" borderId="4" xfId="0" applyFont="1" applyBorder="1" applyAlignment="1">
      <alignment vertical="center" wrapText="1"/>
    </xf>
    <xf numFmtId="0" fontId="54" fillId="0" borderId="0" xfId="0" applyFont="1"/>
    <xf numFmtId="0" fontId="55" fillId="0" borderId="0" xfId="0" applyFont="1" applyAlignment="1">
      <alignment horizontal="left" vertical="center"/>
    </xf>
    <xf numFmtId="0" fontId="54" fillId="0" borderId="0" xfId="0" applyFont="1" applyAlignment="1">
      <alignment horizontal="left" vertical="center" wrapText="1"/>
    </xf>
    <xf numFmtId="0" fontId="3" fillId="0" borderId="13" xfId="0" applyFont="1" applyBorder="1" applyAlignment="1">
      <alignment horizontal="left"/>
    </xf>
    <xf numFmtId="37" fontId="40" fillId="0" borderId="13" xfId="0" applyNumberFormat="1" applyFont="1" applyBorder="1" applyAlignment="1">
      <alignment horizontal="right" vertical="center" wrapText="1"/>
    </xf>
    <xf numFmtId="179" fontId="13" fillId="0" borderId="0" xfId="0" applyNumberFormat="1" applyFont="1"/>
    <xf numFmtId="179" fontId="13" fillId="0" borderId="20" xfId="0" applyNumberFormat="1" applyFont="1" applyBorder="1"/>
    <xf numFmtId="0" fontId="2" fillId="0" borderId="13" xfId="0" applyFont="1" applyBorder="1" applyAlignment="1">
      <alignment horizontal="left" vertical="center" wrapText="1"/>
    </xf>
    <xf numFmtId="37" fontId="31" fillId="0" borderId="20" xfId="0" applyNumberFormat="1" applyFont="1" applyBorder="1" applyAlignment="1">
      <alignment horizontal="right" vertical="center" wrapText="1"/>
    </xf>
    <xf numFmtId="0" fontId="13" fillId="0" borderId="13" xfId="0" applyFont="1" applyBorder="1" applyAlignment="1">
      <alignment horizontal="center" vertical="center" wrapText="1"/>
    </xf>
    <xf numFmtId="0" fontId="2" fillId="0" borderId="2" xfId="0" applyFont="1" applyBorder="1" applyAlignment="1">
      <alignment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 fillId="0" borderId="23" xfId="0" applyFont="1" applyBorder="1" applyAlignment="1">
      <alignment vertical="center" wrapText="1"/>
    </xf>
    <xf numFmtId="0" fontId="11" fillId="0" borderId="0" xfId="0" applyFont="1" applyAlignment="1">
      <alignment horizontal="left" vertical="top"/>
    </xf>
    <xf numFmtId="37" fontId="10" fillId="0" borderId="0" xfId="0" applyNumberFormat="1" applyFont="1" applyAlignment="1">
      <alignment horizontal="right" wrapText="1"/>
    </xf>
    <xf numFmtId="38" fontId="2" fillId="0" borderId="20" xfId="0" applyNumberFormat="1" applyFont="1" applyBorder="1"/>
    <xf numFmtId="0" fontId="50" fillId="7" borderId="0" xfId="0" applyFont="1" applyFill="1"/>
    <xf numFmtId="179" fontId="10" fillId="0" borderId="15" xfId="0" applyNumberFormat="1" applyFont="1" applyBorder="1" applyAlignment="1">
      <alignment vertical="center" wrapText="1"/>
    </xf>
    <xf numFmtId="0" fontId="2" fillId="0" borderId="13" xfId="0" applyFont="1" applyBorder="1" applyAlignment="1">
      <alignment horizontal="left"/>
    </xf>
    <xf numFmtId="0" fontId="2" fillId="0" borderId="15" xfId="0" applyFont="1" applyBorder="1" applyAlignment="1">
      <alignment horizontal="left"/>
    </xf>
    <xf numFmtId="49" fontId="4" fillId="0" borderId="0" xfId="0" applyNumberFormat="1" applyFont="1" applyAlignment="1">
      <alignment horizontal="right" vertical="center"/>
    </xf>
    <xf numFmtId="37" fontId="13" fillId="0" borderId="13" xfId="0" applyNumberFormat="1" applyFont="1" applyBorder="1" applyAlignment="1">
      <alignment horizontal="right" vertical="center" wrapText="1"/>
    </xf>
    <xf numFmtId="0" fontId="13" fillId="0" borderId="13" xfId="0" applyFont="1" applyBorder="1" applyAlignment="1">
      <alignment horizontal="left" vertical="center" wrapText="1"/>
    </xf>
    <xf numFmtId="37" fontId="4" fillId="0" borderId="13" xfId="0" applyNumberFormat="1" applyFont="1" applyBorder="1" applyAlignment="1">
      <alignment horizontal="right" vertical="center" wrapText="1"/>
    </xf>
    <xf numFmtId="37" fontId="23" fillId="0" borderId="4" xfId="0" applyNumberFormat="1" applyFont="1" applyBorder="1" applyAlignment="1">
      <alignment horizontal="right" vertical="center" wrapText="1"/>
    </xf>
    <xf numFmtId="37" fontId="23" fillId="0" borderId="3" xfId="0" applyNumberFormat="1" applyFont="1" applyBorder="1" applyAlignment="1">
      <alignment horizontal="right" vertical="center" wrapText="1"/>
    </xf>
    <xf numFmtId="0" fontId="2" fillId="0" borderId="0" xfId="0" applyFont="1" applyAlignment="1">
      <alignment horizontal="left" vertical="top" indent="1"/>
    </xf>
    <xf numFmtId="0" fontId="46" fillId="0" borderId="0" xfId="0" applyFont="1" applyAlignment="1">
      <alignment vertical="top" wrapText="1"/>
    </xf>
    <xf numFmtId="0" fontId="44" fillId="0" borderId="0" xfId="0" applyFont="1" applyAlignment="1">
      <alignment horizontal="center" vertical="center" wrapText="1"/>
    </xf>
    <xf numFmtId="0" fontId="38" fillId="0" borderId="0" xfId="0" applyFont="1" applyAlignment="1">
      <alignment horizontal="center"/>
    </xf>
    <xf numFmtId="0" fontId="41" fillId="0" borderId="0" xfId="0" applyFont="1" applyAlignment="1">
      <alignment horizontal="center" vertical="center" wrapText="1"/>
    </xf>
    <xf numFmtId="0" fontId="38" fillId="0" borderId="16" xfId="0" applyFont="1" applyBorder="1" applyAlignment="1">
      <alignment horizontal="right" vertical="center" wrapText="1"/>
    </xf>
    <xf numFmtId="0" fontId="38" fillId="0" borderId="17" xfId="0" applyFont="1" applyBorder="1" applyAlignment="1">
      <alignment horizontal="left" vertical="center" wrapText="1"/>
    </xf>
    <xf numFmtId="3" fontId="38" fillId="0" borderId="17" xfId="0" applyNumberFormat="1" applyFont="1" applyBorder="1" applyAlignment="1">
      <alignment horizontal="right" vertical="center" wrapText="1"/>
    </xf>
    <xf numFmtId="0" fontId="38" fillId="0" borderId="15" xfId="0" applyFont="1" applyBorder="1" applyAlignment="1">
      <alignment horizontal="right" vertical="center" wrapText="1"/>
    </xf>
    <xf numFmtId="3" fontId="38" fillId="0" borderId="24" xfId="0" applyNumberFormat="1" applyFont="1" applyBorder="1" applyAlignment="1">
      <alignment horizontal="right" vertical="center" wrapText="1"/>
    </xf>
    <xf numFmtId="0" fontId="38" fillId="0" borderId="15" xfId="0" applyFont="1" applyBorder="1" applyAlignment="1">
      <alignment horizontal="left" vertical="center" wrapText="1"/>
    </xf>
    <xf numFmtId="3" fontId="38" fillId="0" borderId="15" xfId="0" applyNumberFormat="1" applyFont="1" applyBorder="1" applyAlignment="1">
      <alignment horizontal="right" vertical="center" wrapText="1"/>
    </xf>
    <xf numFmtId="37" fontId="46" fillId="0" borderId="0" xfId="1" applyNumberFormat="1" applyFont="1"/>
    <xf numFmtId="37" fontId="46" fillId="0" borderId="0" xfId="0" applyNumberFormat="1" applyFont="1" applyAlignment="1">
      <alignment horizontal="left"/>
    </xf>
    <xf numFmtId="37" fontId="46" fillId="0" borderId="0" xfId="0" applyNumberFormat="1" applyFont="1"/>
    <xf numFmtId="9" fontId="46" fillId="0" borderId="0" xfId="1" applyFont="1"/>
    <xf numFmtId="0" fontId="46" fillId="0" borderId="0" xfId="0" applyFont="1" applyAlignment="1">
      <alignment horizontal="left"/>
    </xf>
    <xf numFmtId="185" fontId="38" fillId="0" borderId="3" xfId="0" applyNumberFormat="1" applyFont="1" applyBorder="1" applyAlignment="1">
      <alignment horizontal="right" vertical="center" wrapText="1"/>
    </xf>
    <xf numFmtId="10" fontId="38" fillId="0" borderId="3" xfId="0" applyNumberFormat="1" applyFont="1" applyBorder="1" applyAlignment="1">
      <alignment horizontal="right" vertical="center" wrapText="1"/>
    </xf>
    <xf numFmtId="3" fontId="23" fillId="0" borderId="20" xfId="0" applyNumberFormat="1" applyFont="1" applyBorder="1" applyAlignment="1">
      <alignment horizontal="right" vertical="center" wrapText="1"/>
    </xf>
    <xf numFmtId="190" fontId="38" fillId="0" borderId="0" xfId="3" applyNumberFormat="1" applyFont="1" applyAlignment="1">
      <alignment horizontal="right" vertical="top" wrapText="1"/>
    </xf>
    <xf numFmtId="0" fontId="4" fillId="0" borderId="0" xfId="0" applyFont="1" applyAlignment="1">
      <alignment horizontal="left" vertical="top" wrapText="1" indent="1"/>
    </xf>
    <xf numFmtId="0" fontId="0" fillId="0" borderId="0" xfId="0" applyAlignment="1">
      <alignment horizontal="right"/>
    </xf>
    <xf numFmtId="38" fontId="2" fillId="0" borderId="13" xfId="0" applyNumberFormat="1" applyFont="1" applyBorder="1"/>
    <xf numFmtId="187" fontId="23" fillId="0" borderId="0" xfId="0" applyNumberFormat="1" applyFont="1" applyAlignment="1">
      <alignment horizontal="right" vertical="center" wrapText="1"/>
    </xf>
    <xf numFmtId="0" fontId="56" fillId="0" borderId="3" xfId="5" applyFont="1" applyBorder="1" applyAlignment="1">
      <alignment horizontal="center" vertical="center"/>
    </xf>
    <xf numFmtId="190" fontId="39" fillId="0" borderId="0" xfId="3" applyNumberFormat="1" applyFont="1" applyAlignment="1">
      <alignment horizontal="right" vertical="top"/>
    </xf>
    <xf numFmtId="191" fontId="10" fillId="0" borderId="0" xfId="3" applyNumberFormat="1" applyFont="1" applyAlignment="1">
      <alignment horizontal="right" vertical="center" wrapText="1"/>
    </xf>
    <xf numFmtId="191" fontId="2" fillId="0" borderId="3" xfId="3" applyNumberFormat="1" applyFont="1" applyBorder="1" applyAlignment="1">
      <alignment horizontal="right" vertical="center" wrapText="1"/>
    </xf>
    <xf numFmtId="190" fontId="36" fillId="0" borderId="0" xfId="3" applyNumberFormat="1" applyFont="1" applyAlignment="1">
      <alignment horizontal="right" vertical="top"/>
    </xf>
    <xf numFmtId="190" fontId="30" fillId="0" borderId="0" xfId="3" applyNumberFormat="1" applyFont="1" applyAlignment="1">
      <alignment horizontal="right" vertical="top" wrapText="1"/>
    </xf>
    <xf numFmtId="0" fontId="13" fillId="0" borderId="0" xfId="0" applyFont="1" applyAlignment="1">
      <alignment horizontal="right" vertical="top" wrapText="1"/>
    </xf>
    <xf numFmtId="0" fontId="14" fillId="0" borderId="0" xfId="0" applyFont="1" applyAlignment="1">
      <alignment horizontal="center" vertical="top"/>
    </xf>
    <xf numFmtId="179" fontId="4" fillId="0" borderId="0" xfId="0" applyNumberFormat="1" applyFont="1" applyAlignment="1">
      <alignment horizontal="right" vertical="top" wrapText="1"/>
    </xf>
    <xf numFmtId="37" fontId="4" fillId="0" borderId="0" xfId="0" applyNumberFormat="1" applyFont="1" applyAlignment="1">
      <alignment horizontal="right" vertical="top" wrapText="1"/>
    </xf>
    <xf numFmtId="37" fontId="4" fillId="0" borderId="0" xfId="0" applyNumberFormat="1" applyFont="1" applyAlignment="1">
      <alignment horizontal="left" vertical="top" wrapText="1"/>
    </xf>
    <xf numFmtId="179" fontId="31" fillId="0" borderId="0" xfId="0" applyNumberFormat="1" applyFont="1" applyAlignment="1">
      <alignment horizontal="right" vertical="top" wrapText="1"/>
    </xf>
    <xf numFmtId="37" fontId="14" fillId="0" borderId="0" xfId="0" applyNumberFormat="1" applyFont="1" applyAlignment="1">
      <alignment horizontal="center" vertical="top"/>
    </xf>
    <xf numFmtId="179" fontId="13" fillId="0" borderId="0" xfId="0" applyNumberFormat="1" applyFont="1" applyAlignment="1">
      <alignment horizontal="right" vertical="top" wrapText="1"/>
    </xf>
    <xf numFmtId="37" fontId="13" fillId="0" borderId="0" xfId="0" applyNumberFormat="1" applyFont="1" applyAlignment="1">
      <alignment horizontal="right" vertical="top" wrapText="1"/>
    </xf>
    <xf numFmtId="37" fontId="13" fillId="0" borderId="0" xfId="0" applyNumberFormat="1" applyFont="1" applyAlignment="1">
      <alignment horizontal="left" vertical="top" wrapText="1"/>
    </xf>
    <xf numFmtId="37" fontId="31" fillId="0" borderId="0" xfId="0" applyNumberFormat="1" applyFont="1" applyAlignment="1">
      <alignment horizontal="right" vertical="top" wrapText="1"/>
    </xf>
    <xf numFmtId="0" fontId="38" fillId="0" borderId="4" xfId="0" applyFont="1" applyBorder="1" applyAlignment="1">
      <alignment horizontal="left" vertical="center" wrapText="1"/>
    </xf>
    <xf numFmtId="38" fontId="38" fillId="0" borderId="4" xfId="0" applyNumberFormat="1" applyFont="1" applyBorder="1"/>
    <xf numFmtId="0" fontId="38" fillId="0" borderId="3" xfId="0" applyFont="1" applyBorder="1" applyAlignment="1">
      <alignment horizontal="right" vertical="center" wrapText="1"/>
    </xf>
    <xf numFmtId="38" fontId="38" fillId="0" borderId="3" xfId="0" applyNumberFormat="1" applyFont="1" applyBorder="1"/>
    <xf numFmtId="0" fontId="38" fillId="0" borderId="4" xfId="0" applyFont="1" applyBorder="1" applyAlignment="1">
      <alignment horizontal="right" vertical="center" wrapText="1"/>
    </xf>
    <xf numFmtId="3" fontId="38" fillId="0" borderId="4" xfId="0" applyNumberFormat="1" applyFont="1" applyBorder="1"/>
    <xf numFmtId="3" fontId="38" fillId="0" borderId="3" xfId="0" applyNumberFormat="1" applyFont="1" applyBorder="1"/>
    <xf numFmtId="38" fontId="13" fillId="0" borderId="15" xfId="0" applyNumberFormat="1" applyFont="1" applyBorder="1"/>
    <xf numFmtId="0" fontId="38" fillId="0" borderId="3" xfId="0" applyFont="1" applyBorder="1" applyAlignment="1">
      <alignment horizontal="justify" vertical="center" wrapText="1"/>
    </xf>
    <xf numFmtId="190" fontId="38" fillId="0" borderId="0" xfId="3" applyNumberFormat="1" applyFont="1" applyAlignment="1">
      <alignment horizontal="right" vertical="center" wrapText="1"/>
    </xf>
    <xf numFmtId="49" fontId="8" fillId="0" borderId="0" xfId="0" applyNumberFormat="1" applyFont="1" applyAlignment="1">
      <alignment horizontal="left" vertical="center"/>
    </xf>
    <xf numFmtId="3" fontId="23" fillId="0" borderId="3" xfId="0" applyNumberFormat="1" applyFont="1" applyBorder="1" applyAlignment="1">
      <alignment horizontal="right" vertical="center" wrapText="1"/>
    </xf>
    <xf numFmtId="0" fontId="23" fillId="0" borderId="4" xfId="0" applyFont="1" applyBorder="1" applyAlignment="1">
      <alignment horizontal="right" vertical="center" wrapText="1"/>
    </xf>
    <xf numFmtId="0" fontId="23" fillId="0" borderId="0" xfId="1" applyNumberFormat="1" applyFont="1" applyAlignment="1">
      <alignment horizontal="right" vertical="center" wrapText="1"/>
    </xf>
    <xf numFmtId="0" fontId="0" fillId="0" borderId="13" xfId="0" applyBorder="1" applyAlignment="1">
      <alignment horizontal="right"/>
    </xf>
    <xf numFmtId="10" fontId="10" fillId="0" borderId="0" xfId="0" applyNumberFormat="1" applyFont="1" applyAlignment="1">
      <alignment horizontal="center" vertical="center" wrapText="1"/>
    </xf>
    <xf numFmtId="0" fontId="4" fillId="0" borderId="3" xfId="0" applyFont="1" applyBorder="1" applyAlignment="1">
      <alignment horizontal="left" vertical="center"/>
    </xf>
    <xf numFmtId="37" fontId="4" fillId="0" borderId="0" xfId="0" applyNumberFormat="1" applyFont="1" applyAlignment="1">
      <alignment horizontal="right" vertical="center"/>
    </xf>
    <xf numFmtId="37" fontId="4" fillId="0" borderId="3" xfId="0" applyNumberFormat="1" applyFont="1" applyBorder="1" applyAlignment="1">
      <alignment horizontal="right" vertical="center"/>
    </xf>
    <xf numFmtId="37" fontId="4" fillId="0" borderId="4" xfId="0" applyNumberFormat="1" applyFont="1" applyBorder="1" applyAlignment="1">
      <alignment horizontal="right" vertical="center"/>
    </xf>
    <xf numFmtId="185" fontId="4" fillId="0" borderId="0" xfId="0" applyNumberFormat="1" applyFont="1" applyAlignment="1">
      <alignment horizontal="right" vertical="center"/>
    </xf>
    <xf numFmtId="185" fontId="4" fillId="0" borderId="0" xfId="0" applyNumberFormat="1" applyFont="1" applyAlignment="1">
      <alignment horizontal="left" vertical="center"/>
    </xf>
    <xf numFmtId="185" fontId="10" fillId="0" borderId="0" xfId="0" applyNumberFormat="1" applyFont="1" applyAlignment="1">
      <alignment horizontal="left" vertical="center" wrapText="1"/>
    </xf>
    <xf numFmtId="185" fontId="4" fillId="0" borderId="0" xfId="859" applyNumberFormat="1" applyFont="1" applyFill="1" applyAlignment="1">
      <alignment horizontal="right" vertical="center"/>
    </xf>
    <xf numFmtId="185" fontId="4" fillId="0" borderId="3" xfId="859" applyNumberFormat="1" applyFont="1" applyFill="1" applyBorder="1" applyAlignment="1">
      <alignment horizontal="right" vertical="center"/>
    </xf>
    <xf numFmtId="185" fontId="10" fillId="0" borderId="0" xfId="859" applyNumberFormat="1" applyFont="1" applyFill="1" applyAlignment="1">
      <alignment horizontal="left" vertical="center" wrapText="1"/>
    </xf>
    <xf numFmtId="185" fontId="4" fillId="0" borderId="4" xfId="859" applyNumberFormat="1" applyFont="1" applyFill="1" applyBorder="1" applyAlignment="1">
      <alignment horizontal="right" vertical="center"/>
    </xf>
    <xf numFmtId="184" fontId="4" fillId="0" borderId="4" xfId="0" applyNumberFormat="1" applyFont="1" applyBorder="1" applyAlignment="1">
      <alignment horizontal="right" vertical="center"/>
    </xf>
    <xf numFmtId="184" fontId="4" fillId="0" borderId="13" xfId="0" applyNumberFormat="1" applyFont="1" applyBorder="1" applyAlignment="1">
      <alignment horizontal="right" vertical="center"/>
    </xf>
    <xf numFmtId="192" fontId="4" fillId="0" borderId="0" xfId="0" applyNumberFormat="1" applyFont="1" applyAlignment="1">
      <alignment horizontal="right" vertical="center"/>
    </xf>
    <xf numFmtId="37" fontId="4" fillId="0" borderId="15" xfId="0" applyNumberFormat="1" applyFont="1" applyBorder="1" applyAlignment="1">
      <alignment horizontal="right" vertical="center"/>
    </xf>
    <xf numFmtId="185" fontId="4" fillId="0" borderId="15" xfId="859" applyNumberFormat="1" applyFont="1" applyFill="1" applyBorder="1" applyAlignment="1">
      <alignment horizontal="right" vertical="center"/>
    </xf>
    <xf numFmtId="0" fontId="4" fillId="0" borderId="0" xfId="0" applyFont="1" applyAlignment="1">
      <alignment vertical="center" wrapText="1"/>
    </xf>
    <xf numFmtId="3" fontId="4" fillId="0" borderId="0" xfId="0" applyNumberFormat="1" applyFont="1" applyAlignment="1">
      <alignment horizontal="right" vertical="center"/>
    </xf>
    <xf numFmtId="3" fontId="4" fillId="0" borderId="3" xfId="0" applyNumberFormat="1" applyFont="1" applyBorder="1" applyAlignment="1">
      <alignment horizontal="right" vertical="center"/>
    </xf>
    <xf numFmtId="3" fontId="4" fillId="0" borderId="15" xfId="0" applyNumberFormat="1" applyFont="1" applyBorder="1" applyAlignment="1">
      <alignment horizontal="right" vertical="center"/>
    </xf>
    <xf numFmtId="38" fontId="4" fillId="0" borderId="0" xfId="0" applyNumberFormat="1" applyFont="1"/>
    <xf numFmtId="37" fontId="4" fillId="0" borderId="0" xfId="0" applyNumberFormat="1" applyFont="1" applyAlignment="1">
      <alignment horizontal="center" vertical="center" wrapText="1"/>
    </xf>
    <xf numFmtId="37" fontId="4" fillId="0" borderId="0" xfId="0" applyNumberFormat="1" applyFont="1" applyAlignment="1">
      <alignment vertical="center" wrapText="1"/>
    </xf>
    <xf numFmtId="0" fontId="13" fillId="0" borderId="0" xfId="0" applyFont="1" applyAlignment="1">
      <alignment horizontal="right"/>
    </xf>
    <xf numFmtId="186" fontId="38" fillId="0" borderId="0" xfId="0" applyNumberFormat="1" applyFont="1" applyAlignment="1">
      <alignment horizontal="right" vertical="center" wrapText="1"/>
    </xf>
    <xf numFmtId="186" fontId="38" fillId="0" borderId="0" xfId="0" applyNumberFormat="1" applyFont="1" applyAlignment="1">
      <alignment horizontal="right"/>
    </xf>
    <xf numFmtId="37" fontId="38" fillId="0" borderId="20" xfId="0" applyNumberFormat="1" applyFont="1" applyBorder="1" applyAlignment="1">
      <alignment vertical="center" wrapText="1"/>
    </xf>
    <xf numFmtId="38" fontId="55" fillId="0" borderId="20" xfId="3" applyNumberFormat="1" applyFont="1" applyFill="1" applyBorder="1" applyAlignment="1">
      <alignment horizontal="right" vertical="center"/>
    </xf>
    <xf numFmtId="0" fontId="55" fillId="0" borderId="20" xfId="0" applyFont="1" applyBorder="1" applyAlignment="1">
      <alignment horizontal="left" vertical="center"/>
    </xf>
    <xf numFmtId="179" fontId="55" fillId="0" borderId="20" xfId="0" applyNumberFormat="1" applyFont="1" applyBorder="1" applyAlignment="1">
      <alignment horizontal="right" vertical="center"/>
    </xf>
    <xf numFmtId="0" fontId="55" fillId="0" borderId="3" xfId="0" applyFont="1" applyBorder="1" applyAlignment="1">
      <alignment horizontal="left" vertical="center"/>
    </xf>
    <xf numFmtId="179" fontId="55" fillId="0" borderId="3" xfId="0" applyNumberFormat="1" applyFont="1" applyBorder="1" applyAlignment="1">
      <alignment horizontal="right" vertical="center"/>
    </xf>
    <xf numFmtId="179" fontId="55" fillId="0" borderId="0" xfId="0" applyNumberFormat="1" applyFont="1" applyAlignment="1">
      <alignment horizontal="right" vertical="center"/>
    </xf>
    <xf numFmtId="38" fontId="55" fillId="0" borderId="3" xfId="3" applyNumberFormat="1" applyFont="1" applyBorder="1" applyAlignment="1">
      <alignment horizontal="right" vertical="center"/>
    </xf>
    <xf numFmtId="38" fontId="55" fillId="0" borderId="0" xfId="3" applyNumberFormat="1" applyFont="1" applyAlignment="1">
      <alignment horizontal="right" vertical="center"/>
    </xf>
    <xf numFmtId="38" fontId="4" fillId="0" borderId="0" xfId="131" applyFont="1" applyBorder="1" applyAlignment="1">
      <alignment vertical="center"/>
    </xf>
    <xf numFmtId="38" fontId="3" fillId="0" borderId="20" xfId="0" applyNumberFormat="1" applyFont="1" applyBorder="1" applyAlignment="1">
      <alignment vertical="center"/>
    </xf>
    <xf numFmtId="38" fontId="4" fillId="0" borderId="0" xfId="131" applyFont="1" applyAlignment="1">
      <alignment vertical="center"/>
    </xf>
    <xf numFmtId="38" fontId="4" fillId="0" borderId="0" xfId="131" applyFont="1" applyFill="1" applyAlignment="1">
      <alignment vertical="center"/>
    </xf>
    <xf numFmtId="181" fontId="2" fillId="0" borderId="3" xfId="0" applyNumberFormat="1" applyFont="1" applyBorder="1" applyAlignment="1">
      <alignment horizontal="right" vertical="center" wrapText="1"/>
    </xf>
    <xf numFmtId="179" fontId="2" fillId="0" borderId="20" xfId="0" applyNumberFormat="1" applyFont="1" applyBorder="1" applyAlignment="1">
      <alignment horizontal="right"/>
    </xf>
    <xf numFmtId="193" fontId="4" fillId="0" borderId="0" xfId="0" applyNumberFormat="1" applyFont="1" applyAlignment="1">
      <alignment horizontal="right" vertical="center"/>
    </xf>
    <xf numFmtId="193" fontId="10" fillId="0" borderId="0" xfId="0" applyNumberFormat="1" applyFont="1" applyAlignment="1">
      <alignment horizontal="left" vertical="center" wrapText="1"/>
    </xf>
    <xf numFmtId="193" fontId="4" fillId="0" borderId="4" xfId="0" applyNumberFormat="1" applyFont="1" applyBorder="1" applyAlignment="1">
      <alignment horizontal="right" vertical="center"/>
    </xf>
    <xf numFmtId="0" fontId="38" fillId="0" borderId="4" xfId="0" applyFont="1" applyBorder="1" applyAlignment="1">
      <alignment horizontal="left"/>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3" fontId="23" fillId="0" borderId="4" xfId="0" applyNumberFormat="1" applyFont="1" applyBorder="1" applyAlignment="1">
      <alignment horizontal="right" vertical="center" wrapText="1"/>
    </xf>
    <xf numFmtId="3" fontId="23" fillId="0" borderId="4" xfId="0" applyNumberFormat="1" applyFont="1" applyBorder="1" applyAlignment="1">
      <alignment horizontal="left" vertical="center" wrapText="1"/>
    </xf>
    <xf numFmtId="0" fontId="64" fillId="0" borderId="0" xfId="0" applyFont="1"/>
    <xf numFmtId="194" fontId="4" fillId="0" borderId="0" xfId="0" applyNumberFormat="1" applyFont="1"/>
    <xf numFmtId="38" fontId="10" fillId="0" borderId="0" xfId="0" applyNumberFormat="1" applyFont="1"/>
    <xf numFmtId="38" fontId="4" fillId="0" borderId="0" xfId="0" applyNumberFormat="1" applyFont="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56" fillId="0" borderId="4" xfId="0" applyFont="1" applyBorder="1" applyAlignment="1">
      <alignment horizontal="center" vertical="center"/>
    </xf>
    <xf numFmtId="0" fontId="56" fillId="0" borderId="3" xfId="0" applyFont="1" applyBorder="1" applyAlignment="1">
      <alignment horizontal="center" vertical="center"/>
    </xf>
    <xf numFmtId="0" fontId="3" fillId="0" borderId="0" xfId="0" applyFont="1" applyAlignment="1">
      <alignment horizontal="center" vertical="center" wrapText="1"/>
    </xf>
    <xf numFmtId="0" fontId="11" fillId="2" borderId="0" xfId="0" applyFont="1" applyFill="1" applyAlignment="1">
      <alignment horizontal="left" vertical="top"/>
    </xf>
    <xf numFmtId="0" fontId="27" fillId="0" borderId="2" xfId="0" applyFont="1" applyBorder="1" applyAlignment="1">
      <alignment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3" fillId="0" borderId="0" xfId="0" applyFont="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13" fillId="0" borderId="0" xfId="0" applyFont="1" applyAlignment="1">
      <alignment vertical="center" wrapText="1"/>
    </xf>
    <xf numFmtId="0" fontId="39" fillId="0" borderId="3" xfId="0" applyFont="1" applyBorder="1" applyAlignment="1">
      <alignment horizontal="center"/>
    </xf>
    <xf numFmtId="0" fontId="39" fillId="0" borderId="4" xfId="0" applyFont="1" applyBorder="1" applyAlignment="1">
      <alignment horizontal="center"/>
    </xf>
    <xf numFmtId="0" fontId="3" fillId="0" borderId="3" xfId="0" applyFont="1" applyBorder="1" applyAlignment="1">
      <alignment horizont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14" fillId="0" borderId="0" xfId="0" applyFont="1" applyAlignment="1">
      <alignment horizontal="center"/>
    </xf>
    <xf numFmtId="0" fontId="14" fillId="0" borderId="4" xfId="0" applyFont="1" applyBorder="1" applyAlignment="1">
      <alignment horizontal="center"/>
    </xf>
    <xf numFmtId="0" fontId="39" fillId="0" borderId="4" xfId="0" applyFont="1" applyBorder="1" applyAlignment="1">
      <alignment horizontal="center" vertical="center" wrapText="1"/>
    </xf>
    <xf numFmtId="0" fontId="47"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33" fillId="0" borderId="0" xfId="0" applyFont="1" applyAlignment="1">
      <alignment horizontal="center" vertical="center" wrapText="1"/>
    </xf>
    <xf numFmtId="37" fontId="34" fillId="0" borderId="28" xfId="0" applyNumberFormat="1" applyFont="1" applyBorder="1" applyAlignment="1">
      <alignment horizontal="center" vertical="center" wrapText="1"/>
    </xf>
    <xf numFmtId="37" fontId="0" fillId="0" borderId="28" xfId="0" applyNumberFormat="1" applyBorder="1" applyAlignment="1">
      <alignment horizontal="center" vertical="center" wrapText="1"/>
    </xf>
    <xf numFmtId="37" fontId="33" fillId="0" borderId="0" xfId="0" applyNumberFormat="1" applyFont="1" applyAlignment="1">
      <alignment horizontal="center" vertical="center" wrapText="1"/>
    </xf>
    <xf numFmtId="37" fontId="33" fillId="0" borderId="18" xfId="0" applyNumberFormat="1" applyFont="1" applyBorder="1" applyAlignment="1">
      <alignment horizontal="center" vertical="center" wrapText="1"/>
    </xf>
    <xf numFmtId="37" fontId="34" fillId="0" borderId="29" xfId="0" applyNumberFormat="1" applyFont="1" applyBorder="1" applyAlignment="1">
      <alignment horizontal="center" vertical="center" wrapText="1"/>
    </xf>
    <xf numFmtId="37" fontId="0" fillId="0" borderId="29" xfId="0" applyNumberFormat="1" applyBorder="1" applyAlignment="1">
      <alignment horizontal="center" vertical="center" wrapText="1"/>
    </xf>
    <xf numFmtId="0" fontId="14" fillId="0" borderId="3" xfId="0" applyFont="1" applyBorder="1" applyAlignment="1">
      <alignment horizontal="center"/>
    </xf>
    <xf numFmtId="0" fontId="43" fillId="0" borderId="4" xfId="0" applyFont="1" applyBorder="1" applyAlignment="1">
      <alignment horizontal="center" vertical="center" wrapText="1"/>
    </xf>
    <xf numFmtId="0" fontId="43"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23" fillId="0" borderId="0" xfId="0" applyFont="1" applyAlignment="1">
      <alignment horizontal="left" vertical="center" wrapText="1"/>
    </xf>
    <xf numFmtId="0" fontId="14" fillId="0" borderId="4" xfId="0" applyFont="1" applyBorder="1" applyAlignment="1">
      <alignment horizontal="center" vertical="center" wrapText="1"/>
    </xf>
    <xf numFmtId="0" fontId="13" fillId="0" borderId="0" xfId="0" applyFont="1" applyAlignment="1">
      <alignment horizontal="center" vertical="center" wrapText="1"/>
    </xf>
    <xf numFmtId="0" fontId="38" fillId="0" borderId="0" xfId="0" applyFont="1" applyAlignment="1">
      <alignment horizontal="left" vertical="center" wrapText="1"/>
    </xf>
    <xf numFmtId="0" fontId="39" fillId="0" borderId="0" xfId="0" applyFont="1" applyAlignment="1">
      <alignment horizontal="center" vertical="center" wrapText="1"/>
    </xf>
    <xf numFmtId="0" fontId="14" fillId="0" borderId="4" xfId="0" applyFont="1" applyBorder="1"/>
    <xf numFmtId="37" fontId="14" fillId="0" borderId="4" xfId="0" applyNumberFormat="1" applyFont="1" applyBorder="1" applyAlignment="1">
      <alignment horizontal="center" vertical="center" wrapText="1"/>
    </xf>
    <xf numFmtId="0" fontId="44" fillId="0" borderId="18" xfId="0" applyFont="1" applyBorder="1" applyAlignment="1">
      <alignment horizontal="center" vertical="center" wrapText="1"/>
    </xf>
    <xf numFmtId="0" fontId="41" fillId="0" borderId="28" xfId="0" applyFont="1" applyBorder="1" applyAlignment="1">
      <alignment horizontal="center" vertical="center" wrapText="1"/>
    </xf>
    <xf numFmtId="0" fontId="62" fillId="0" borderId="28" xfId="0" applyFont="1" applyBorder="1" applyAlignment="1">
      <alignment horizontal="center" vertical="center" wrapText="1"/>
    </xf>
    <xf numFmtId="0" fontId="38" fillId="0" borderId="0" xfId="0" applyFont="1" applyAlignment="1">
      <alignment horizontal="left" vertical="center" wrapText="1" indent="2"/>
    </xf>
    <xf numFmtId="0" fontId="36" fillId="0" borderId="0" xfId="0" applyFont="1" applyAlignment="1">
      <alignment horizontal="center" vertical="center" wrapText="1"/>
    </xf>
    <xf numFmtId="0" fontId="36" fillId="0" borderId="18" xfId="0" applyFont="1" applyBorder="1" applyAlignment="1">
      <alignment horizontal="center" vertical="center" wrapText="1"/>
    </xf>
    <xf numFmtId="0" fontId="30" fillId="0" borderId="0" xfId="0" applyFont="1" applyAlignment="1">
      <alignment horizontal="left"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28" xfId="0" applyFont="1" applyBorder="1" applyAlignment="1">
      <alignment horizontal="center" vertical="center" wrapText="1"/>
    </xf>
    <xf numFmtId="0" fontId="30" fillId="0" borderId="16" xfId="0" applyFont="1" applyBorder="1" applyAlignment="1">
      <alignment horizontal="center" vertical="center" wrapText="1"/>
    </xf>
    <xf numFmtId="0" fontId="3" fillId="0" borderId="13"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8" fillId="9" borderId="12" xfId="0" applyFont="1" applyFill="1" applyBorder="1" applyAlignment="1">
      <alignment horizontal="center"/>
    </xf>
    <xf numFmtId="0" fontId="18" fillId="9" borderId="3" xfId="0" applyFont="1" applyFill="1" applyBorder="1" applyAlignment="1">
      <alignment horizontal="center"/>
    </xf>
    <xf numFmtId="0" fontId="18" fillId="9" borderId="30" xfId="0" applyFont="1" applyFill="1" applyBorder="1" applyAlignment="1">
      <alignment horizontal="center"/>
    </xf>
    <xf numFmtId="0" fontId="20" fillId="16" borderId="4" xfId="0" applyFont="1" applyFill="1" applyBorder="1" applyAlignment="1">
      <alignment horizontal="center"/>
    </xf>
    <xf numFmtId="0" fontId="9" fillId="0" borderId="0" xfId="0" applyFont="1"/>
    <xf numFmtId="0" fontId="9" fillId="0" borderId="0" xfId="0" applyFont="1" applyAlignment="1">
      <alignment horizontal="center"/>
    </xf>
    <xf numFmtId="0" fontId="20" fillId="16" borderId="31" xfId="0" applyFont="1" applyFill="1" applyBorder="1" applyAlignment="1">
      <alignment horizontal="center"/>
    </xf>
    <xf numFmtId="0" fontId="20" fillId="16" borderId="17" xfId="0" applyFont="1" applyFill="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xf>
  </cellXfs>
  <cellStyles count="16015">
    <cellStyle name="Comma" xfId="3" xr:uid="{00000000-0005-0000-0000-000004000000}"/>
    <cellStyle name="Comma [0]" xfId="4" xr:uid="{00000000-0005-0000-0000-000005000000}"/>
    <cellStyle name="Comma [0] 10" xfId="174" xr:uid="{00000000-0005-0000-0000-000048010000}"/>
    <cellStyle name="Comma [0] 10 10 2" xfId="8014" xr:uid="{00000000-0005-0000-0000-00006B3E0000}"/>
    <cellStyle name="Comma [0] 10 11" xfId="5268" xr:uid="{00000000-0005-0000-0000-000037290000}"/>
    <cellStyle name="Comma [0] 10 11 3" xfId="15038" xr:uid="{00000000-0005-0000-0000-00008B750000}"/>
    <cellStyle name="Comma [0] 10 13" xfId="9117" xr:uid="{00000000-0005-0000-0000-0000E6460000}"/>
    <cellStyle name="Comma [0] 10 2" xfId="370" xr:uid="{00000000-0005-0000-0000-0000C1020000}"/>
    <cellStyle name="Comma [0] 10 2 2 2" xfId="2638" xr:uid="{00000000-0005-0000-0000-0000BA140000}"/>
    <cellStyle name="Comma [0] 10 2 2 2 3" xfId="12408" xr:uid="{00000000-0005-0000-0000-00000E610000}"/>
    <cellStyle name="Comma [0] 10 2 2 3 2" xfId="8653" xr:uid="{00000000-0005-0000-0000-00005F430000}"/>
    <cellStyle name="Comma [0] 10 2 2 4" xfId="6465" xr:uid="{00000000-0005-0000-0000-000069320000}"/>
    <cellStyle name="Comma [0] 10 2 2 5" xfId="4804" xr:uid="{00000000-0005-0000-0000-0000B0250000}"/>
    <cellStyle name="Comma [0] 10 2 2 7" xfId="14574" xr:uid="{00000000-0005-0000-0000-000004720000}"/>
    <cellStyle name="Comma [0] 10 2 3 2" xfId="5906" xr:uid="{00000000-0005-0000-0000-00002B2E0000}"/>
    <cellStyle name="Comma [0] 10 2 3 4" xfId="15676" xr:uid="{00000000-0005-0000-0000-00007F7A0000}"/>
    <cellStyle name="Comma [0] 10 2 4 2" xfId="7021" xr:uid="{00000000-0005-0000-0000-0000A6360000}"/>
    <cellStyle name="Comma [0] 10 2 5" xfId="3177" xr:uid="{00000000-0005-0000-0000-0000F7180000}"/>
    <cellStyle name="Comma [0] 10 2 5 3" xfId="12947" xr:uid="{00000000-0005-0000-0000-00004B650000}"/>
    <cellStyle name="Comma [0] 10 2 6 2" xfId="10265" xr:uid="{00000000-0005-0000-0000-000017500000}"/>
    <cellStyle name="Comma [0] 10 2 7" xfId="4245" xr:uid="{00000000-0005-0000-0000-000072210000}"/>
    <cellStyle name="Comma [0] 10 2 9" xfId="14015" xr:uid="{00000000-0005-0000-0000-0000C66D0000}"/>
    <cellStyle name="Comma [0] 10 3 2" xfId="1652" xr:uid="{00000000-0005-0000-0000-0000F80C0000}"/>
    <cellStyle name="Comma [0] 10 3 2 2 2" xfId="7651" xr:uid="{00000000-0005-0000-0000-00009D3B0000}"/>
    <cellStyle name="Comma [0] 10 3 2 3" xfId="3807" xr:uid="{00000000-0005-0000-0000-0000EE1D0000}"/>
    <cellStyle name="Comma [0] 10 3 2 3 3" xfId="13577" xr:uid="{00000000-0005-0000-0000-0000426A0000}"/>
    <cellStyle name="Comma [0] 10 3 2 4 2" xfId="11423" xr:uid="{00000000-0005-0000-0000-00004C590000}"/>
    <cellStyle name="Comma [0] 10 3 2 6" xfId="9827" xr:uid="{00000000-0005-0000-0000-0000934C0000}"/>
    <cellStyle name="Comma [0] 10 3 3" xfId="1124" xr:uid="{00000000-0005-0000-0000-0000BA080000}"/>
    <cellStyle name="Comma [0] 10 3 3 3" xfId="10896" xr:uid="{00000000-0005-0000-0000-00000E550000}"/>
    <cellStyle name="Comma [0] 10 3 4" xfId="2182" xr:uid="{00000000-0005-0000-0000-000035110000}"/>
    <cellStyle name="Comma [0] 10 3 4 3" xfId="11952" xr:uid="{00000000-0005-0000-0000-0000895D0000}"/>
    <cellStyle name="Comma [0] 10 3 5 2" xfId="8197" xr:uid="{00000000-0005-0000-0000-0000DA3F0000}"/>
    <cellStyle name="Comma [0] 10 3 6" xfId="5451" xr:uid="{00000000-0005-0000-0000-0000A62A0000}"/>
    <cellStyle name="Comma [0] 10 3 6 3" xfId="15221" xr:uid="{00000000-0005-0000-0000-0000FA760000}"/>
    <cellStyle name="Comma [0] 10 3 8" xfId="9300" xr:uid="{00000000-0005-0000-0000-000055480000}"/>
    <cellStyle name="Comma [0] 10 4" xfId="619" xr:uid="{00000000-0005-0000-0000-0000B1040000}"/>
    <cellStyle name="Comma [0] 10 4 2 2" xfId="2824" xr:uid="{00000000-0005-0000-0000-00002A160000}"/>
    <cellStyle name="Comma [0] 10 4 2 2 3" xfId="12594" xr:uid="{00000000-0005-0000-0000-00007E620000}"/>
    <cellStyle name="Comma [0] 10 4 2 3 2" xfId="8839" xr:uid="{00000000-0005-0000-0000-0000CF440000}"/>
    <cellStyle name="Comma [0] 10 4 2 4" xfId="6651" xr:uid="{00000000-0005-0000-0000-0000D9330000}"/>
    <cellStyle name="Comma [0] 10 4 2 5" xfId="4990" xr:uid="{00000000-0005-0000-0000-000020270000}"/>
    <cellStyle name="Comma [0] 10 4 2 7" xfId="14760" xr:uid="{00000000-0005-0000-0000-000074730000}"/>
    <cellStyle name="Comma [0] 10 4 3 2" xfId="6092" xr:uid="{00000000-0005-0000-0000-00009B2F0000}"/>
    <cellStyle name="Comma [0] 10 4 3 4" xfId="15862" xr:uid="{00000000-0005-0000-0000-0000EF7B0000}"/>
    <cellStyle name="Comma [0] 10 4 4 2" xfId="7207" xr:uid="{00000000-0005-0000-0000-000016380000}"/>
    <cellStyle name="Comma [0] 10 4 5" xfId="3363" xr:uid="{00000000-0005-0000-0000-0000671A0000}"/>
    <cellStyle name="Comma [0] 10 4 5 3" xfId="13133" xr:uid="{00000000-0005-0000-0000-0000BB660000}"/>
    <cellStyle name="Comma [0] 10 4 6 2" xfId="10451" xr:uid="{00000000-0005-0000-0000-000087510000}"/>
    <cellStyle name="Comma [0] 10 4 7" xfId="4431" xr:uid="{00000000-0005-0000-0000-0000E2220000}"/>
    <cellStyle name="Comma [0] 10 4 9" xfId="14201" xr:uid="{00000000-0005-0000-0000-0000366F0000}"/>
    <cellStyle name="Comma [0] 10 5 2" xfId="1834" xr:uid="{00000000-0005-0000-0000-0000640E0000}"/>
    <cellStyle name="Comma [0] 10 5 2 2 2" xfId="7833" xr:uid="{00000000-0005-0000-0000-0000093D0000}"/>
    <cellStyle name="Comma [0] 10 5 2 3" xfId="3989" xr:uid="{00000000-0005-0000-0000-00005A1F0000}"/>
    <cellStyle name="Comma [0] 10 5 2 3 3" xfId="13759" xr:uid="{00000000-0005-0000-0000-0000AE6B0000}"/>
    <cellStyle name="Comma [0] 10 5 2 4 2" xfId="11605" xr:uid="{00000000-0005-0000-0000-0000B85A0000}"/>
    <cellStyle name="Comma [0] 10 5 2 6" xfId="10009" xr:uid="{00000000-0005-0000-0000-0000FF4D0000}"/>
    <cellStyle name="Comma [0] 10 5 3" xfId="1306" xr:uid="{00000000-0005-0000-0000-0000260A0000}"/>
    <cellStyle name="Comma [0] 10 5 3 3" xfId="11077" xr:uid="{00000000-0005-0000-0000-00007A560000}"/>
    <cellStyle name="Comma [0] 10 5 4" xfId="2363" xr:uid="{00000000-0005-0000-0000-0000A1120000}"/>
    <cellStyle name="Comma [0] 10 5 4 3" xfId="12133" xr:uid="{00000000-0005-0000-0000-0000F55E0000}"/>
    <cellStyle name="Comma [0] 10 5 5 2" xfId="8378" xr:uid="{00000000-0005-0000-0000-000046410000}"/>
    <cellStyle name="Comma [0] 10 5 6" xfId="5632" xr:uid="{00000000-0005-0000-0000-0000122C0000}"/>
    <cellStyle name="Comma [0] 10 5 6 3" xfId="15402" xr:uid="{00000000-0005-0000-0000-000066780000}"/>
    <cellStyle name="Comma [0] 10 5 8" xfId="9481" xr:uid="{00000000-0005-0000-0000-0000C1490000}"/>
    <cellStyle name="Comma [0] 10 6" xfId="851" xr:uid="{00000000-0005-0000-0000-000089060000}"/>
    <cellStyle name="Comma [0] 10 6 2 2" xfId="3004" xr:uid="{00000000-0005-0000-0000-000094170000}"/>
    <cellStyle name="Comma [0] 10 6 2 2 3" xfId="12774" xr:uid="{00000000-0005-0000-0000-0000E8630000}"/>
    <cellStyle name="Comma [0] 10 6 2 3 2" xfId="9019" xr:uid="{00000000-0005-0000-0000-000039460000}"/>
    <cellStyle name="Comma [0] 10 6 2 4" xfId="6831" xr:uid="{00000000-0005-0000-0000-000043350000}"/>
    <cellStyle name="Comma [0] 10 6 2 5" xfId="5170" xr:uid="{00000000-0005-0000-0000-00008A280000}"/>
    <cellStyle name="Comma [0] 10 6 2 7" xfId="14940" xr:uid="{00000000-0005-0000-0000-0000DE740000}"/>
    <cellStyle name="Comma [0] 10 6 3 2" xfId="6273" xr:uid="{00000000-0005-0000-0000-000005310000}"/>
    <cellStyle name="Comma [0] 10 6 4" xfId="2446" xr:uid="{00000000-0005-0000-0000-000056130000}"/>
    <cellStyle name="Comma [0] 10 6 4 3" xfId="12216" xr:uid="{00000000-0005-0000-0000-0000AA5F0000}"/>
    <cellStyle name="Comma [0] 10 6 5 2" xfId="8461" xr:uid="{00000000-0005-0000-0000-0000FB410000}"/>
    <cellStyle name="Comma [0] 10 6 6" xfId="5715" xr:uid="{00000000-0005-0000-0000-0000C72C0000}"/>
    <cellStyle name="Comma [0] 10 6 6 3" xfId="15485" xr:uid="{00000000-0005-0000-0000-00001B790000}"/>
    <cellStyle name="Comma [0] 10 6 8" xfId="9564" xr:uid="{00000000-0005-0000-0000-0000764A0000}"/>
    <cellStyle name="Comma [0] 10 7" xfId="1469" xr:uid="{00000000-0005-0000-0000-0000880B0000}"/>
    <cellStyle name="Comma [0] 10 7 2 2" xfId="7468" xr:uid="{00000000-0005-0000-0000-00002D3A0000}"/>
    <cellStyle name="Comma [0] 10 7 3" xfId="3624" xr:uid="{00000000-0005-0000-0000-00007E1C0000}"/>
    <cellStyle name="Comma [0] 10 7 3 3" xfId="13394" xr:uid="{00000000-0005-0000-0000-0000D2680000}"/>
    <cellStyle name="Comma [0] 10 7 4 2" xfId="11240" xr:uid="{00000000-0005-0000-0000-0000DC570000}"/>
    <cellStyle name="Comma [0] 10 7 6" xfId="9644" xr:uid="{00000000-0005-0000-0000-0000234B0000}"/>
    <cellStyle name="Comma [0] 10 8" xfId="941" xr:uid="{00000000-0005-0000-0000-00004A070000}"/>
    <cellStyle name="Comma [0] 10 8 3" xfId="10713" xr:uid="{00000000-0005-0000-0000-00009E530000}"/>
    <cellStyle name="Comma [0] 10 9" xfId="1999" xr:uid="{00000000-0005-0000-0000-0000C60F0000}"/>
    <cellStyle name="Comma [0] 10 9 3" xfId="11769" xr:uid="{00000000-0005-0000-0000-00001A5C0000}"/>
    <cellStyle name="Comma [0] 11 2" xfId="1485" xr:uid="{00000000-0005-0000-0000-0000A50B0000}"/>
    <cellStyle name="Comma [0] 11 2 2 2" xfId="7484" xr:uid="{00000000-0005-0000-0000-00004A3A0000}"/>
    <cellStyle name="Comma [0] 11 2 3" xfId="3640" xr:uid="{00000000-0005-0000-0000-00009B1C0000}"/>
    <cellStyle name="Comma [0] 11 2 3 3" xfId="13410" xr:uid="{00000000-0005-0000-0000-0000EF680000}"/>
    <cellStyle name="Comma [0] 11 2 4 2" xfId="11256" xr:uid="{00000000-0005-0000-0000-0000F9570000}"/>
    <cellStyle name="Comma [0] 11 2 6" xfId="9660" xr:uid="{00000000-0005-0000-0000-0000404B0000}"/>
    <cellStyle name="Comma [0] 11 3" xfId="957" xr:uid="{00000000-0005-0000-0000-000067070000}"/>
    <cellStyle name="Comma [0] 11 3 3" xfId="10729" xr:uid="{00000000-0005-0000-0000-0000BB530000}"/>
    <cellStyle name="Comma [0] 11 4" xfId="2015" xr:uid="{00000000-0005-0000-0000-0000E20F0000}"/>
    <cellStyle name="Comma [0] 11 4 3" xfId="11785" xr:uid="{00000000-0005-0000-0000-0000365C0000}"/>
    <cellStyle name="Comma [0] 11 5 2" xfId="8030" xr:uid="{00000000-0005-0000-0000-0000873E0000}"/>
    <cellStyle name="Comma [0] 11 6" xfId="5284" xr:uid="{00000000-0005-0000-0000-000053290000}"/>
    <cellStyle name="Comma [0] 11 6 3" xfId="15054" xr:uid="{00000000-0005-0000-0000-0000A7750000}"/>
    <cellStyle name="Comma [0] 11 8" xfId="9133" xr:uid="{00000000-0005-0000-0000-000002470000}"/>
    <cellStyle name="Comma [0] 12" xfId="217" xr:uid="{00000000-0005-0000-0000-00009E010000}"/>
    <cellStyle name="Comma [0] 12 2 2" xfId="2548" xr:uid="{00000000-0005-0000-0000-000012140000}"/>
    <cellStyle name="Comma [0] 12 2 2 3" xfId="12318" xr:uid="{00000000-0005-0000-0000-000066600000}"/>
    <cellStyle name="Comma [0] 12 2 3 2" xfId="8563" xr:uid="{00000000-0005-0000-0000-0000B7420000}"/>
    <cellStyle name="Comma [0] 12 2 4" xfId="6375" xr:uid="{00000000-0005-0000-0000-0000C1310000}"/>
    <cellStyle name="Comma [0] 12 2 5" xfId="4714" xr:uid="{00000000-0005-0000-0000-000008250000}"/>
    <cellStyle name="Comma [0] 12 2 7" xfId="14484" xr:uid="{00000000-0005-0000-0000-00005C710000}"/>
    <cellStyle name="Comma [0] 12 3 2" xfId="5816" xr:uid="{00000000-0005-0000-0000-0000832D0000}"/>
    <cellStyle name="Comma [0] 12 3 4" xfId="15586" xr:uid="{00000000-0005-0000-0000-0000D7790000}"/>
    <cellStyle name="Comma [0] 12 4 2" xfId="6931" xr:uid="{00000000-0005-0000-0000-0000FE350000}"/>
    <cellStyle name="Comma [0] 12 5" xfId="3087" xr:uid="{00000000-0005-0000-0000-00004F180000}"/>
    <cellStyle name="Comma [0] 12 5 3" xfId="12857" xr:uid="{00000000-0005-0000-0000-0000A3640000}"/>
    <cellStyle name="Comma [0] 12 6 2" xfId="10175" xr:uid="{00000000-0005-0000-0000-00006F4F0000}"/>
    <cellStyle name="Comma [0] 12 7" xfId="4155" xr:uid="{00000000-0005-0000-0000-0000CA200000}"/>
    <cellStyle name="Comma [0] 12 9" xfId="13925" xr:uid="{00000000-0005-0000-0000-00001E6D0000}"/>
    <cellStyle name="Comma [0] 13 2" xfId="1563" xr:uid="{00000000-0005-0000-0000-0000550C0000}"/>
    <cellStyle name="Comma [0] 13 2 2 2" xfId="7562" xr:uid="{00000000-0005-0000-0000-0000FA3A0000}"/>
    <cellStyle name="Comma [0] 13 2 3" xfId="3718" xr:uid="{00000000-0005-0000-0000-00004B1D0000}"/>
    <cellStyle name="Comma [0] 13 2 3 3" xfId="13488" xr:uid="{00000000-0005-0000-0000-00009F690000}"/>
    <cellStyle name="Comma [0] 13 2 4 2" xfId="11334" xr:uid="{00000000-0005-0000-0000-0000A9580000}"/>
    <cellStyle name="Comma [0] 13 2 6" xfId="9738" xr:uid="{00000000-0005-0000-0000-0000F04B0000}"/>
    <cellStyle name="Comma [0] 13 3" xfId="1035" xr:uid="{00000000-0005-0000-0000-000017080000}"/>
    <cellStyle name="Comma [0] 13 3 3" xfId="10807" xr:uid="{00000000-0005-0000-0000-00006B540000}"/>
    <cellStyle name="Comma [0] 13 4" xfId="2093" xr:uid="{00000000-0005-0000-0000-000092100000}"/>
    <cellStyle name="Comma [0] 13 4 3" xfId="11863" xr:uid="{00000000-0005-0000-0000-0000E65C0000}"/>
    <cellStyle name="Comma [0] 13 5 2" xfId="8108" xr:uid="{00000000-0005-0000-0000-0000373F0000}"/>
    <cellStyle name="Comma [0] 13 6" xfId="5362" xr:uid="{00000000-0005-0000-0000-0000032A0000}"/>
    <cellStyle name="Comma [0] 13 6 3" xfId="15132" xr:uid="{00000000-0005-0000-0000-000057760000}"/>
    <cellStyle name="Comma [0] 13 8" xfId="9211" xr:uid="{00000000-0005-0000-0000-0000B2470000}"/>
    <cellStyle name="Comma [0] 14" xfId="503" xr:uid="{00000000-0005-0000-0000-0000D9030000}"/>
    <cellStyle name="Comma [0] 14 2 2" xfId="2732" xr:uid="{00000000-0005-0000-0000-000082150000}"/>
    <cellStyle name="Comma [0] 14 2 2 3" xfId="12502" xr:uid="{00000000-0005-0000-0000-0000D6610000}"/>
    <cellStyle name="Comma [0] 14 2 3 2" xfId="8747" xr:uid="{00000000-0005-0000-0000-000027440000}"/>
    <cellStyle name="Comma [0] 14 2 4" xfId="6559" xr:uid="{00000000-0005-0000-0000-000031330000}"/>
    <cellStyle name="Comma [0] 14 2 5" xfId="4898" xr:uid="{00000000-0005-0000-0000-000078260000}"/>
    <cellStyle name="Comma [0] 14 2 7" xfId="14668" xr:uid="{00000000-0005-0000-0000-0000CC720000}"/>
    <cellStyle name="Comma [0] 14 3 2" xfId="6000" xr:uid="{00000000-0005-0000-0000-0000F32E0000}"/>
    <cellStyle name="Comma [0] 14 3 4" xfId="15770" xr:uid="{00000000-0005-0000-0000-0000477B0000}"/>
    <cellStyle name="Comma [0] 14 4 2" xfId="7115" xr:uid="{00000000-0005-0000-0000-00006E370000}"/>
    <cellStyle name="Comma [0] 14 5" xfId="3271" xr:uid="{00000000-0005-0000-0000-0000BF190000}"/>
    <cellStyle name="Comma [0] 14 5 3" xfId="13041" xr:uid="{00000000-0005-0000-0000-000013660000}"/>
    <cellStyle name="Comma [0] 14 6 2" xfId="10359" xr:uid="{00000000-0005-0000-0000-0000DF500000}"/>
    <cellStyle name="Comma [0] 14 7" xfId="4339" xr:uid="{00000000-0005-0000-0000-00003A220000}"/>
    <cellStyle name="Comma [0] 14 9" xfId="14109" xr:uid="{00000000-0005-0000-0000-00008E6E0000}"/>
    <cellStyle name="Comma [0] 15 2" xfId="1744" xr:uid="{00000000-0005-0000-0000-0000BF0D0000}"/>
    <cellStyle name="Comma [0] 15 2 2 2" xfId="7743" xr:uid="{00000000-0005-0000-0000-0000643C0000}"/>
    <cellStyle name="Comma [0] 15 2 3" xfId="3899" xr:uid="{00000000-0005-0000-0000-0000B51E0000}"/>
    <cellStyle name="Comma [0] 15 2 3 3" xfId="13669" xr:uid="{00000000-0005-0000-0000-0000096B0000}"/>
    <cellStyle name="Comma [0] 15 2 4 2" xfId="11515" xr:uid="{00000000-0005-0000-0000-0000135A0000}"/>
    <cellStyle name="Comma [0] 15 2 6" xfId="9919" xr:uid="{00000000-0005-0000-0000-00005A4D0000}"/>
    <cellStyle name="Comma [0] 15 3" xfId="1216" xr:uid="{00000000-0005-0000-0000-000081090000}"/>
    <cellStyle name="Comma [0] 15 3 3" xfId="10988" xr:uid="{00000000-0005-0000-0000-0000D5550000}"/>
    <cellStyle name="Comma [0] 15 4" xfId="2274" xr:uid="{00000000-0005-0000-0000-0000FC110000}"/>
    <cellStyle name="Comma [0] 15 4 3" xfId="12044" xr:uid="{00000000-0005-0000-0000-0000505E0000}"/>
    <cellStyle name="Comma [0] 15 5 2" xfId="8289" xr:uid="{00000000-0005-0000-0000-0000A1400000}"/>
    <cellStyle name="Comma [0] 15 6" xfId="5543" xr:uid="{00000000-0005-0000-0000-00006D2B0000}"/>
    <cellStyle name="Comma [0] 15 6 3" xfId="15313" xr:uid="{00000000-0005-0000-0000-0000C1770000}"/>
    <cellStyle name="Comma [0] 15 8" xfId="9392" xr:uid="{00000000-0005-0000-0000-00001C490000}"/>
    <cellStyle name="Comma [0] 16" xfId="740" xr:uid="{00000000-0005-0000-0000-0000B5050000}"/>
    <cellStyle name="Comma [0] 16 2 2" xfId="2915" xr:uid="{00000000-0005-0000-0000-0000EF160000}"/>
    <cellStyle name="Comma [0] 16 2 2 3" xfId="12685" xr:uid="{00000000-0005-0000-0000-000043630000}"/>
    <cellStyle name="Comma [0] 16 2 3 2" xfId="8930" xr:uid="{00000000-0005-0000-0000-000094450000}"/>
    <cellStyle name="Comma [0] 16 2 4" xfId="6742" xr:uid="{00000000-0005-0000-0000-00009E340000}"/>
    <cellStyle name="Comma [0] 16 2 5" xfId="5081" xr:uid="{00000000-0005-0000-0000-0000E5270000}"/>
    <cellStyle name="Comma [0] 16 2 7" xfId="14851" xr:uid="{00000000-0005-0000-0000-000039740000}"/>
    <cellStyle name="Comma [0] 16 3 2" xfId="6184" xr:uid="{00000000-0005-0000-0000-000060300000}"/>
    <cellStyle name="Comma [0] 16 3 4" xfId="15953" xr:uid="{00000000-0005-0000-0000-0000B47C0000}"/>
    <cellStyle name="Comma [0] 16 4 2" xfId="7299" xr:uid="{00000000-0005-0000-0000-0000DB380000}"/>
    <cellStyle name="Comma [0] 16 5" xfId="3455" xr:uid="{00000000-0005-0000-0000-00002C1B0000}"/>
    <cellStyle name="Comma [0] 16 5 3" xfId="13225" xr:uid="{00000000-0005-0000-0000-000080670000}"/>
    <cellStyle name="Comma [0] 16 6 2" xfId="10543" xr:uid="{00000000-0005-0000-0000-00004C520000}"/>
    <cellStyle name="Comma [0] 16 7" xfId="4523" xr:uid="{00000000-0005-0000-0000-0000A7230000}"/>
    <cellStyle name="Comma [0] 16 9" xfId="14293" xr:uid="{00000000-0005-0000-0000-0000FB6F0000}"/>
    <cellStyle name="Comma [0] 2 10" xfId="101" xr:uid="{00000000-0005-0000-0000-0000B1000000}"/>
    <cellStyle name="Comma [0] 2 10 10 2" xfId="7980" xr:uid="{00000000-0005-0000-0000-0000253E0000}"/>
    <cellStyle name="Comma [0] 2 10 11" xfId="5234" xr:uid="{00000000-0005-0000-0000-0000F1280000}"/>
    <cellStyle name="Comma [0] 2 10 11 3" xfId="15004" xr:uid="{00000000-0005-0000-0000-000045750000}"/>
    <cellStyle name="Comma [0] 2 10 13" xfId="9083" xr:uid="{00000000-0005-0000-0000-0000A0460000}"/>
    <cellStyle name="Comma [0] 2 10 2" xfId="318" xr:uid="{00000000-0005-0000-0000-000059020000}"/>
    <cellStyle name="Comma [0] 2 10 2 2 2" xfId="2604" xr:uid="{00000000-0005-0000-0000-000074140000}"/>
    <cellStyle name="Comma [0] 2 10 2 2 2 3" xfId="12374" xr:uid="{00000000-0005-0000-0000-0000C8600000}"/>
    <cellStyle name="Comma [0] 2 10 2 2 3 2" xfId="8619" xr:uid="{00000000-0005-0000-0000-000019430000}"/>
    <cellStyle name="Comma [0] 2 10 2 2 4" xfId="6431" xr:uid="{00000000-0005-0000-0000-000023320000}"/>
    <cellStyle name="Comma [0] 2 10 2 2 5" xfId="4770" xr:uid="{00000000-0005-0000-0000-00006A250000}"/>
    <cellStyle name="Comma [0] 2 10 2 2 7" xfId="14540" xr:uid="{00000000-0005-0000-0000-0000BE710000}"/>
    <cellStyle name="Comma [0] 2 10 2 3 2" xfId="5872" xr:uid="{00000000-0005-0000-0000-0000E52D0000}"/>
    <cellStyle name="Comma [0] 2 10 2 3 4" xfId="15642" xr:uid="{00000000-0005-0000-0000-0000397A0000}"/>
    <cellStyle name="Comma [0] 2 10 2 4 2" xfId="6987" xr:uid="{00000000-0005-0000-0000-000060360000}"/>
    <cellStyle name="Comma [0] 2 10 2 5" xfId="3143" xr:uid="{00000000-0005-0000-0000-0000B1180000}"/>
    <cellStyle name="Comma [0] 2 10 2 5 3" xfId="12913" xr:uid="{00000000-0005-0000-0000-000005650000}"/>
    <cellStyle name="Comma [0] 2 10 2 6 2" xfId="10231" xr:uid="{00000000-0005-0000-0000-0000D14F0000}"/>
    <cellStyle name="Comma [0] 2 10 2 7" xfId="4211" xr:uid="{00000000-0005-0000-0000-00002C210000}"/>
    <cellStyle name="Comma [0] 2 10 2 9" xfId="13981" xr:uid="{00000000-0005-0000-0000-0000806D0000}"/>
    <cellStyle name="Comma [0] 2 10 3 2" xfId="1618" xr:uid="{00000000-0005-0000-0000-0000B20C0000}"/>
    <cellStyle name="Comma [0] 2 10 3 2 2 2" xfId="7617" xr:uid="{00000000-0005-0000-0000-0000573B0000}"/>
    <cellStyle name="Comma [0] 2 10 3 2 3" xfId="3773" xr:uid="{00000000-0005-0000-0000-0000A81D0000}"/>
    <cellStyle name="Comma [0] 2 10 3 2 3 3" xfId="13543" xr:uid="{00000000-0005-0000-0000-0000FC690000}"/>
    <cellStyle name="Comma [0] 2 10 3 2 4 2" xfId="11389" xr:uid="{00000000-0005-0000-0000-000006590000}"/>
    <cellStyle name="Comma [0] 2 10 3 2 6" xfId="9793" xr:uid="{00000000-0005-0000-0000-00004D4C0000}"/>
    <cellStyle name="Comma [0] 2 10 3 3" xfId="1090" xr:uid="{00000000-0005-0000-0000-000074080000}"/>
    <cellStyle name="Comma [0] 2 10 3 3 3" xfId="10862" xr:uid="{00000000-0005-0000-0000-0000C8540000}"/>
    <cellStyle name="Comma [0] 2 10 3 4" xfId="2148" xr:uid="{00000000-0005-0000-0000-0000EF100000}"/>
    <cellStyle name="Comma [0] 2 10 3 4 3" xfId="11918" xr:uid="{00000000-0005-0000-0000-0000435D0000}"/>
    <cellStyle name="Comma [0] 2 10 3 5 2" xfId="8163" xr:uid="{00000000-0005-0000-0000-0000943F0000}"/>
    <cellStyle name="Comma [0] 2 10 3 6" xfId="5417" xr:uid="{00000000-0005-0000-0000-0000602A0000}"/>
    <cellStyle name="Comma [0] 2 10 3 6 3" xfId="15187" xr:uid="{00000000-0005-0000-0000-0000B4760000}"/>
    <cellStyle name="Comma [0] 2 10 3 8" xfId="9266" xr:uid="{00000000-0005-0000-0000-00000F480000}"/>
    <cellStyle name="Comma [0] 2 10 4" xfId="584" xr:uid="{00000000-0005-0000-0000-00006A040000}"/>
    <cellStyle name="Comma [0] 2 10 4 2 2" xfId="2790" xr:uid="{00000000-0005-0000-0000-0000E4150000}"/>
    <cellStyle name="Comma [0] 2 10 4 2 2 3" xfId="12560" xr:uid="{00000000-0005-0000-0000-000038620000}"/>
    <cellStyle name="Comma [0] 2 10 4 2 3 2" xfId="8805" xr:uid="{00000000-0005-0000-0000-000089440000}"/>
    <cellStyle name="Comma [0] 2 10 4 2 4" xfId="6617" xr:uid="{00000000-0005-0000-0000-000093330000}"/>
    <cellStyle name="Comma [0] 2 10 4 2 5" xfId="4956" xr:uid="{00000000-0005-0000-0000-0000DA260000}"/>
    <cellStyle name="Comma [0] 2 10 4 2 7" xfId="14726" xr:uid="{00000000-0005-0000-0000-00002E730000}"/>
    <cellStyle name="Comma [0] 2 10 4 3 2" xfId="6058" xr:uid="{00000000-0005-0000-0000-0000552F0000}"/>
    <cellStyle name="Comma [0] 2 10 4 3 4" xfId="15828" xr:uid="{00000000-0005-0000-0000-0000A97B0000}"/>
    <cellStyle name="Comma [0] 2 10 4 4 2" xfId="7173" xr:uid="{00000000-0005-0000-0000-0000D0370000}"/>
    <cellStyle name="Comma [0] 2 10 4 5" xfId="3329" xr:uid="{00000000-0005-0000-0000-0000211A0000}"/>
    <cellStyle name="Comma [0] 2 10 4 5 3" xfId="13099" xr:uid="{00000000-0005-0000-0000-000075660000}"/>
    <cellStyle name="Comma [0] 2 10 4 6 2" xfId="10417" xr:uid="{00000000-0005-0000-0000-000041510000}"/>
    <cellStyle name="Comma [0] 2 10 4 7" xfId="4397" xr:uid="{00000000-0005-0000-0000-00009C220000}"/>
    <cellStyle name="Comma [0] 2 10 4 9" xfId="14167" xr:uid="{00000000-0005-0000-0000-0000F06E0000}"/>
    <cellStyle name="Comma [0] 2 10 5 2" xfId="1800" xr:uid="{00000000-0005-0000-0000-00001E0E0000}"/>
    <cellStyle name="Comma [0] 2 10 5 2 2 2" xfId="7799" xr:uid="{00000000-0005-0000-0000-0000C33C0000}"/>
    <cellStyle name="Comma [0] 2 10 5 2 3" xfId="3955" xr:uid="{00000000-0005-0000-0000-0000141F0000}"/>
    <cellStyle name="Comma [0] 2 10 5 2 3 3" xfId="13725" xr:uid="{00000000-0005-0000-0000-0000686B0000}"/>
    <cellStyle name="Comma [0] 2 10 5 2 4 2" xfId="11571" xr:uid="{00000000-0005-0000-0000-0000725A0000}"/>
    <cellStyle name="Comma [0] 2 10 5 2 6" xfId="9975" xr:uid="{00000000-0005-0000-0000-0000B94D0000}"/>
    <cellStyle name="Comma [0] 2 10 5 3" xfId="1272" xr:uid="{00000000-0005-0000-0000-0000E0090000}"/>
    <cellStyle name="Comma [0] 2 10 5 3 3" xfId="11044" xr:uid="{00000000-0005-0000-0000-000034560000}"/>
    <cellStyle name="Comma [0] 2 10 5 4" xfId="2330" xr:uid="{00000000-0005-0000-0000-00005B120000}"/>
    <cellStyle name="Comma [0] 2 10 5 4 3" xfId="12100" xr:uid="{00000000-0005-0000-0000-0000AF5E0000}"/>
    <cellStyle name="Comma [0] 2 10 5 5 2" xfId="8345" xr:uid="{00000000-0005-0000-0000-000000410000}"/>
    <cellStyle name="Comma [0] 2 10 5 6" xfId="5599" xr:uid="{00000000-0005-0000-0000-0000CC2B0000}"/>
    <cellStyle name="Comma [0] 2 10 5 6 3" xfId="15369" xr:uid="{00000000-0005-0000-0000-000020780000}"/>
    <cellStyle name="Comma [0] 2 10 5 8" xfId="9448" xr:uid="{00000000-0005-0000-0000-00007B490000}"/>
    <cellStyle name="Comma [0] 2 10 6" xfId="818" xr:uid="{00000000-0005-0000-0000-000043060000}"/>
    <cellStyle name="Comma [0] 2 10 6 2 2" xfId="2971" xr:uid="{00000000-0005-0000-0000-00004E170000}"/>
    <cellStyle name="Comma [0] 2 10 6 2 2 3" xfId="12741" xr:uid="{00000000-0005-0000-0000-0000A2630000}"/>
    <cellStyle name="Comma [0] 2 10 6 2 3 2" xfId="8986" xr:uid="{00000000-0005-0000-0000-0000F3450000}"/>
    <cellStyle name="Comma [0] 2 10 6 2 4" xfId="6798" xr:uid="{00000000-0005-0000-0000-0000FD340000}"/>
    <cellStyle name="Comma [0] 2 10 6 2 5" xfId="5137" xr:uid="{00000000-0005-0000-0000-000044280000}"/>
    <cellStyle name="Comma [0] 2 10 6 2 7" xfId="14907" xr:uid="{00000000-0005-0000-0000-000098740000}"/>
    <cellStyle name="Comma [0] 2 10 6 3 2" xfId="6240" xr:uid="{00000000-0005-0000-0000-0000BF300000}"/>
    <cellStyle name="Comma [0] 2 10 6 3 4" xfId="16009" xr:uid="{00000000-0005-0000-0000-0000137D0000}"/>
    <cellStyle name="Comma [0] 2 10 6 4 2" xfId="7355" xr:uid="{00000000-0005-0000-0000-00003A390000}"/>
    <cellStyle name="Comma [0] 2 10 6 5" xfId="3511" xr:uid="{00000000-0005-0000-0000-00008B1B0000}"/>
    <cellStyle name="Comma [0] 2 10 6 5 3" xfId="13281" xr:uid="{00000000-0005-0000-0000-0000DF670000}"/>
    <cellStyle name="Comma [0] 2 10 6 6 2" xfId="10599" xr:uid="{00000000-0005-0000-0000-0000AB520000}"/>
    <cellStyle name="Comma [0] 2 10 6 7" xfId="4579" xr:uid="{00000000-0005-0000-0000-000006240000}"/>
    <cellStyle name="Comma [0] 2 10 6 9" xfId="14349" xr:uid="{00000000-0005-0000-0000-00005A700000}"/>
    <cellStyle name="Comma [0] 2 10 7 2" xfId="2506" xr:uid="{00000000-0005-0000-0000-0000BD130000}"/>
    <cellStyle name="Comma [0] 2 10 7 2 3" xfId="12276" xr:uid="{00000000-0005-0000-0000-000011600000}"/>
    <cellStyle name="Comma [0] 2 10 7 3 2" xfId="8521" xr:uid="{00000000-0005-0000-0000-000062420000}"/>
    <cellStyle name="Comma [0] 2 10 7 4" xfId="6333" xr:uid="{00000000-0005-0000-0000-00006C310000}"/>
    <cellStyle name="Comma [0] 2 10 7 5" xfId="4672" xr:uid="{00000000-0005-0000-0000-0000B3240000}"/>
    <cellStyle name="Comma [0] 2 10 7 7" xfId="14442" xr:uid="{00000000-0005-0000-0000-000007710000}"/>
    <cellStyle name="Comma [0] 2 10 8 2" xfId="5774" xr:uid="{00000000-0005-0000-0000-00002E2D0000}"/>
    <cellStyle name="Comma [0] 2 10 8 4" xfId="15543" xr:uid="{00000000-0005-0000-0000-000082790000}"/>
    <cellStyle name="Comma [0] 2 10 9 2" xfId="6889" xr:uid="{00000000-0005-0000-0000-0000AA350000}"/>
    <cellStyle name="Comma [0] 2 11" xfId="105" xr:uid="{00000000-0005-0000-0000-0000BF000000}"/>
    <cellStyle name="Comma [0] 2 11 10 2" xfId="7984" xr:uid="{00000000-0005-0000-0000-00002E3E0000}"/>
    <cellStyle name="Comma [0] 2 11 11" xfId="5238" xr:uid="{00000000-0005-0000-0000-0000FA280000}"/>
    <cellStyle name="Comma [0] 2 11 11 3" xfId="15008" xr:uid="{00000000-0005-0000-0000-00004E750000}"/>
    <cellStyle name="Comma [0] 2 11 13" xfId="9087" xr:uid="{00000000-0005-0000-0000-0000A9460000}"/>
    <cellStyle name="Comma [0] 2 11 2" xfId="322" xr:uid="{00000000-0005-0000-0000-000063020000}"/>
    <cellStyle name="Comma [0] 2 11 2 2 2" xfId="2608" xr:uid="{00000000-0005-0000-0000-00007D140000}"/>
    <cellStyle name="Comma [0] 2 11 2 2 2 3" xfId="12378" xr:uid="{00000000-0005-0000-0000-0000D1600000}"/>
    <cellStyle name="Comma [0] 2 11 2 2 3 2" xfId="8623" xr:uid="{00000000-0005-0000-0000-000022430000}"/>
    <cellStyle name="Comma [0] 2 11 2 2 4" xfId="6435" xr:uid="{00000000-0005-0000-0000-00002C320000}"/>
    <cellStyle name="Comma [0] 2 11 2 2 5" xfId="4774" xr:uid="{00000000-0005-0000-0000-000073250000}"/>
    <cellStyle name="Comma [0] 2 11 2 2 7" xfId="14544" xr:uid="{00000000-0005-0000-0000-0000C7710000}"/>
    <cellStyle name="Comma [0] 2 11 2 3 2" xfId="5876" xr:uid="{00000000-0005-0000-0000-0000EE2D0000}"/>
    <cellStyle name="Comma [0] 2 11 2 3 4" xfId="15646" xr:uid="{00000000-0005-0000-0000-0000427A0000}"/>
    <cellStyle name="Comma [0] 2 11 2 4 2" xfId="6991" xr:uid="{00000000-0005-0000-0000-000069360000}"/>
    <cellStyle name="Comma [0] 2 11 2 5" xfId="3147" xr:uid="{00000000-0005-0000-0000-0000BA180000}"/>
    <cellStyle name="Comma [0] 2 11 2 5 3" xfId="12917" xr:uid="{00000000-0005-0000-0000-00000E650000}"/>
    <cellStyle name="Comma [0] 2 11 2 6 2" xfId="10235" xr:uid="{00000000-0005-0000-0000-0000DA4F0000}"/>
    <cellStyle name="Comma [0] 2 11 2 7" xfId="4215" xr:uid="{00000000-0005-0000-0000-000035210000}"/>
    <cellStyle name="Comma [0] 2 11 2 9" xfId="13985" xr:uid="{00000000-0005-0000-0000-0000896D0000}"/>
    <cellStyle name="Comma [0] 2 11 3 2" xfId="1622" xr:uid="{00000000-0005-0000-0000-0000BB0C0000}"/>
    <cellStyle name="Comma [0] 2 11 3 2 2 2" xfId="7621" xr:uid="{00000000-0005-0000-0000-0000603B0000}"/>
    <cellStyle name="Comma [0] 2 11 3 2 3" xfId="3777" xr:uid="{00000000-0005-0000-0000-0000B11D0000}"/>
    <cellStyle name="Comma [0] 2 11 3 2 3 3" xfId="13547" xr:uid="{00000000-0005-0000-0000-0000056A0000}"/>
    <cellStyle name="Comma [0] 2 11 3 2 4 2" xfId="11393" xr:uid="{00000000-0005-0000-0000-00000F590000}"/>
    <cellStyle name="Comma [0] 2 11 3 2 6" xfId="9797" xr:uid="{00000000-0005-0000-0000-0000564C0000}"/>
    <cellStyle name="Comma [0] 2 11 3 3" xfId="1094" xr:uid="{00000000-0005-0000-0000-00007D080000}"/>
    <cellStyle name="Comma [0] 2 11 3 3 3" xfId="10866" xr:uid="{00000000-0005-0000-0000-0000D1540000}"/>
    <cellStyle name="Comma [0] 2 11 3 4" xfId="2152" xr:uid="{00000000-0005-0000-0000-0000F8100000}"/>
    <cellStyle name="Comma [0] 2 11 3 4 3" xfId="11922" xr:uid="{00000000-0005-0000-0000-00004C5D0000}"/>
    <cellStyle name="Comma [0] 2 11 3 5 2" xfId="8167" xr:uid="{00000000-0005-0000-0000-00009D3F0000}"/>
    <cellStyle name="Comma [0] 2 11 3 6" xfId="5421" xr:uid="{00000000-0005-0000-0000-0000692A0000}"/>
    <cellStyle name="Comma [0] 2 11 3 6 3" xfId="15191" xr:uid="{00000000-0005-0000-0000-0000BD760000}"/>
    <cellStyle name="Comma [0] 2 11 3 8" xfId="9270" xr:uid="{00000000-0005-0000-0000-000018480000}"/>
    <cellStyle name="Comma [0] 2 11 4" xfId="588" xr:uid="{00000000-0005-0000-0000-000073040000}"/>
    <cellStyle name="Comma [0] 2 11 4 2 2" xfId="2794" xr:uid="{00000000-0005-0000-0000-0000ED150000}"/>
    <cellStyle name="Comma [0] 2 11 4 2 2 3" xfId="12564" xr:uid="{00000000-0005-0000-0000-000041620000}"/>
    <cellStyle name="Comma [0] 2 11 4 2 3 2" xfId="8809" xr:uid="{00000000-0005-0000-0000-000092440000}"/>
    <cellStyle name="Comma [0] 2 11 4 2 4" xfId="6621" xr:uid="{00000000-0005-0000-0000-00009C330000}"/>
    <cellStyle name="Comma [0] 2 11 4 2 5" xfId="4960" xr:uid="{00000000-0005-0000-0000-0000E3260000}"/>
    <cellStyle name="Comma [0] 2 11 4 2 7" xfId="14730" xr:uid="{00000000-0005-0000-0000-000037730000}"/>
    <cellStyle name="Comma [0] 2 11 4 3 2" xfId="6062" xr:uid="{00000000-0005-0000-0000-00005E2F0000}"/>
    <cellStyle name="Comma [0] 2 11 4 3 4" xfId="15832" xr:uid="{00000000-0005-0000-0000-0000B27B0000}"/>
    <cellStyle name="Comma [0] 2 11 4 4 2" xfId="7177" xr:uid="{00000000-0005-0000-0000-0000D9370000}"/>
    <cellStyle name="Comma [0] 2 11 4 5" xfId="3333" xr:uid="{00000000-0005-0000-0000-00002A1A0000}"/>
    <cellStyle name="Comma [0] 2 11 4 5 3" xfId="13103" xr:uid="{00000000-0005-0000-0000-00007E660000}"/>
    <cellStyle name="Comma [0] 2 11 4 6 2" xfId="10421" xr:uid="{00000000-0005-0000-0000-00004A510000}"/>
    <cellStyle name="Comma [0] 2 11 4 7" xfId="4401" xr:uid="{00000000-0005-0000-0000-0000A5220000}"/>
    <cellStyle name="Comma [0] 2 11 4 9" xfId="14171" xr:uid="{00000000-0005-0000-0000-0000F96E0000}"/>
    <cellStyle name="Comma [0] 2 11 5 2" xfId="1804" xr:uid="{00000000-0005-0000-0000-0000270E0000}"/>
    <cellStyle name="Comma [0] 2 11 5 2 2 2" xfId="7803" xr:uid="{00000000-0005-0000-0000-0000CC3C0000}"/>
    <cellStyle name="Comma [0] 2 11 5 2 3" xfId="3959" xr:uid="{00000000-0005-0000-0000-00001D1F0000}"/>
    <cellStyle name="Comma [0] 2 11 5 2 3 3" xfId="13729" xr:uid="{00000000-0005-0000-0000-0000716B0000}"/>
    <cellStyle name="Comma [0] 2 11 5 2 4 2" xfId="11575" xr:uid="{00000000-0005-0000-0000-00007B5A0000}"/>
    <cellStyle name="Comma [0] 2 11 5 2 6" xfId="9979" xr:uid="{00000000-0005-0000-0000-0000C24D0000}"/>
    <cellStyle name="Comma [0] 2 11 5 3" xfId="1276" xr:uid="{00000000-0005-0000-0000-0000E9090000}"/>
    <cellStyle name="Comma [0] 2 11 5 3 3" xfId="11048" xr:uid="{00000000-0005-0000-0000-00003D560000}"/>
    <cellStyle name="Comma [0] 2 11 5 4" xfId="2334" xr:uid="{00000000-0005-0000-0000-000064120000}"/>
    <cellStyle name="Comma [0] 2 11 5 4 3" xfId="12104" xr:uid="{00000000-0005-0000-0000-0000B85E0000}"/>
    <cellStyle name="Comma [0] 2 11 5 5 2" xfId="8349" xr:uid="{00000000-0005-0000-0000-000009410000}"/>
    <cellStyle name="Comma [0] 2 11 5 6" xfId="5603" xr:uid="{00000000-0005-0000-0000-0000D52B0000}"/>
    <cellStyle name="Comma [0] 2 11 5 6 3" xfId="15373" xr:uid="{00000000-0005-0000-0000-000029780000}"/>
    <cellStyle name="Comma [0] 2 11 5 8" xfId="9452" xr:uid="{00000000-0005-0000-0000-000084490000}"/>
    <cellStyle name="Comma [0] 2 11 6" xfId="822" xr:uid="{00000000-0005-0000-0000-00004C060000}"/>
    <cellStyle name="Comma [0] 2 11 6 2 2" xfId="2975" xr:uid="{00000000-0005-0000-0000-000057170000}"/>
    <cellStyle name="Comma [0] 2 11 6 2 2 3" xfId="12745" xr:uid="{00000000-0005-0000-0000-0000AB630000}"/>
    <cellStyle name="Comma [0] 2 11 6 2 3 2" xfId="8990" xr:uid="{00000000-0005-0000-0000-0000FC450000}"/>
    <cellStyle name="Comma [0] 2 11 6 2 4" xfId="6802" xr:uid="{00000000-0005-0000-0000-000006350000}"/>
    <cellStyle name="Comma [0] 2 11 6 2 5" xfId="5141" xr:uid="{00000000-0005-0000-0000-00004D280000}"/>
    <cellStyle name="Comma [0] 2 11 6 2 7" xfId="14911" xr:uid="{00000000-0005-0000-0000-0000A1740000}"/>
    <cellStyle name="Comma [0] 2 11 6 3 2" xfId="6244" xr:uid="{00000000-0005-0000-0000-0000C8300000}"/>
    <cellStyle name="Comma [0] 2 11 6 3 4" xfId="16013" xr:uid="{00000000-0005-0000-0000-00001C7D0000}"/>
    <cellStyle name="Comma [0] 2 11 6 4 2" xfId="7359" xr:uid="{00000000-0005-0000-0000-000043390000}"/>
    <cellStyle name="Comma [0] 2 11 6 5" xfId="3515" xr:uid="{00000000-0005-0000-0000-0000941B0000}"/>
    <cellStyle name="Comma [0] 2 11 6 5 3" xfId="13285" xr:uid="{00000000-0005-0000-0000-0000E8670000}"/>
    <cellStyle name="Comma [0] 2 11 6 6 2" xfId="10603" xr:uid="{00000000-0005-0000-0000-0000B4520000}"/>
    <cellStyle name="Comma [0] 2 11 6 7" xfId="4583" xr:uid="{00000000-0005-0000-0000-00000F240000}"/>
    <cellStyle name="Comma [0] 2 11 6 9" xfId="14353" xr:uid="{00000000-0005-0000-0000-000063700000}"/>
    <cellStyle name="Comma [0] 2 11 7 2" xfId="2510" xr:uid="{00000000-0005-0000-0000-0000C6130000}"/>
    <cellStyle name="Comma [0] 2 11 7 2 3" xfId="12280" xr:uid="{00000000-0005-0000-0000-00001A600000}"/>
    <cellStyle name="Comma [0] 2 11 7 3 2" xfId="8525" xr:uid="{00000000-0005-0000-0000-00006B420000}"/>
    <cellStyle name="Comma [0] 2 11 7 4" xfId="6337" xr:uid="{00000000-0005-0000-0000-000075310000}"/>
    <cellStyle name="Comma [0] 2 11 7 5" xfId="4676" xr:uid="{00000000-0005-0000-0000-0000BC240000}"/>
    <cellStyle name="Comma [0] 2 11 7 7" xfId="14446" xr:uid="{00000000-0005-0000-0000-000010710000}"/>
    <cellStyle name="Comma [0] 2 11 8 2" xfId="5778" xr:uid="{00000000-0005-0000-0000-0000372D0000}"/>
    <cellStyle name="Comma [0] 2 11 8 4" xfId="15547" xr:uid="{00000000-0005-0000-0000-00008B790000}"/>
    <cellStyle name="Comma [0] 2 11 9 2" xfId="6893" xr:uid="{00000000-0005-0000-0000-0000B3350000}"/>
    <cellStyle name="Comma [0] 2 12" xfId="114" xr:uid="{00000000-0005-0000-0000-0000D1000000}"/>
    <cellStyle name="Comma [0] 2 12 10 2" xfId="7993" xr:uid="{00000000-0005-0000-0000-0000403E0000}"/>
    <cellStyle name="Comma [0] 2 12 11" xfId="5247" xr:uid="{00000000-0005-0000-0000-00000C290000}"/>
    <cellStyle name="Comma [0] 2 12 11 3" xfId="15017" xr:uid="{00000000-0005-0000-0000-000060750000}"/>
    <cellStyle name="Comma [0] 2 12 13" xfId="9096" xr:uid="{00000000-0005-0000-0000-0000BB460000}"/>
    <cellStyle name="Comma [0] 2 12 2" xfId="331" xr:uid="{00000000-0005-0000-0000-000075020000}"/>
    <cellStyle name="Comma [0] 2 12 2 2 2" xfId="2617" xr:uid="{00000000-0005-0000-0000-00008F140000}"/>
    <cellStyle name="Comma [0] 2 12 2 2 2 3" xfId="12387" xr:uid="{00000000-0005-0000-0000-0000E3600000}"/>
    <cellStyle name="Comma [0] 2 12 2 2 3 2" xfId="8632" xr:uid="{00000000-0005-0000-0000-000034430000}"/>
    <cellStyle name="Comma [0] 2 12 2 2 4" xfId="6444" xr:uid="{00000000-0005-0000-0000-00003E320000}"/>
    <cellStyle name="Comma [0] 2 12 2 2 5" xfId="4783" xr:uid="{00000000-0005-0000-0000-000085250000}"/>
    <cellStyle name="Comma [0] 2 12 2 2 7" xfId="14553" xr:uid="{00000000-0005-0000-0000-0000D9710000}"/>
    <cellStyle name="Comma [0] 2 12 2 3 2" xfId="5885" xr:uid="{00000000-0005-0000-0000-0000002E0000}"/>
    <cellStyle name="Comma [0] 2 12 2 3 4" xfId="15655" xr:uid="{00000000-0005-0000-0000-0000547A0000}"/>
    <cellStyle name="Comma [0] 2 12 2 4 2" xfId="7000" xr:uid="{00000000-0005-0000-0000-00007B360000}"/>
    <cellStyle name="Comma [0] 2 12 2 5" xfId="3156" xr:uid="{00000000-0005-0000-0000-0000CC180000}"/>
    <cellStyle name="Comma [0] 2 12 2 5 3" xfId="12926" xr:uid="{00000000-0005-0000-0000-000020650000}"/>
    <cellStyle name="Comma [0] 2 12 2 6 2" xfId="10244" xr:uid="{00000000-0005-0000-0000-0000EC4F0000}"/>
    <cellStyle name="Comma [0] 2 12 2 7" xfId="4224" xr:uid="{00000000-0005-0000-0000-000047210000}"/>
    <cellStyle name="Comma [0] 2 12 2 9" xfId="13994" xr:uid="{00000000-0005-0000-0000-00009B6D0000}"/>
    <cellStyle name="Comma [0] 2 12 3 2" xfId="1631" xr:uid="{00000000-0005-0000-0000-0000CD0C0000}"/>
    <cellStyle name="Comma [0] 2 12 3 2 2 2" xfId="7630" xr:uid="{00000000-0005-0000-0000-0000723B0000}"/>
    <cellStyle name="Comma [0] 2 12 3 2 3" xfId="3786" xr:uid="{00000000-0005-0000-0000-0000C31D0000}"/>
    <cellStyle name="Comma [0] 2 12 3 2 3 3" xfId="13556" xr:uid="{00000000-0005-0000-0000-0000176A0000}"/>
    <cellStyle name="Comma [0] 2 12 3 2 4 2" xfId="11402" xr:uid="{00000000-0005-0000-0000-000021590000}"/>
    <cellStyle name="Comma [0] 2 12 3 2 6" xfId="9806" xr:uid="{00000000-0005-0000-0000-0000684C0000}"/>
    <cellStyle name="Comma [0] 2 12 3 3" xfId="1103" xr:uid="{00000000-0005-0000-0000-00008F080000}"/>
    <cellStyle name="Comma [0] 2 12 3 3 3" xfId="10875" xr:uid="{00000000-0005-0000-0000-0000E3540000}"/>
    <cellStyle name="Comma [0] 2 12 3 4" xfId="2161" xr:uid="{00000000-0005-0000-0000-00000A110000}"/>
    <cellStyle name="Comma [0] 2 12 3 4 3" xfId="11931" xr:uid="{00000000-0005-0000-0000-00005E5D0000}"/>
    <cellStyle name="Comma [0] 2 12 3 5 2" xfId="8176" xr:uid="{00000000-0005-0000-0000-0000AF3F0000}"/>
    <cellStyle name="Comma [0] 2 12 3 6" xfId="5430" xr:uid="{00000000-0005-0000-0000-00007B2A0000}"/>
    <cellStyle name="Comma [0] 2 12 3 6 3" xfId="15200" xr:uid="{00000000-0005-0000-0000-0000CF760000}"/>
    <cellStyle name="Comma [0] 2 12 3 8" xfId="9279" xr:uid="{00000000-0005-0000-0000-00002A480000}"/>
    <cellStyle name="Comma [0] 2 12 4" xfId="597" xr:uid="{00000000-0005-0000-0000-000085040000}"/>
    <cellStyle name="Comma [0] 2 12 4 2 2" xfId="2803" xr:uid="{00000000-0005-0000-0000-0000FF150000}"/>
    <cellStyle name="Comma [0] 2 12 4 2 2 3" xfId="12573" xr:uid="{00000000-0005-0000-0000-000053620000}"/>
    <cellStyle name="Comma [0] 2 12 4 2 3 2" xfId="8818" xr:uid="{00000000-0005-0000-0000-0000A4440000}"/>
    <cellStyle name="Comma [0] 2 12 4 2 4" xfId="6630" xr:uid="{00000000-0005-0000-0000-0000AE330000}"/>
    <cellStyle name="Comma [0] 2 12 4 2 5" xfId="4969" xr:uid="{00000000-0005-0000-0000-0000F5260000}"/>
    <cellStyle name="Comma [0] 2 12 4 2 7" xfId="14739" xr:uid="{00000000-0005-0000-0000-000049730000}"/>
    <cellStyle name="Comma [0] 2 12 4 3 2" xfId="6071" xr:uid="{00000000-0005-0000-0000-0000702F0000}"/>
    <cellStyle name="Comma [0] 2 12 4 3 4" xfId="15841" xr:uid="{00000000-0005-0000-0000-0000C47B0000}"/>
    <cellStyle name="Comma [0] 2 12 4 4 2" xfId="7186" xr:uid="{00000000-0005-0000-0000-0000EB370000}"/>
    <cellStyle name="Comma [0] 2 12 4 5" xfId="3342" xr:uid="{00000000-0005-0000-0000-00003C1A0000}"/>
    <cellStyle name="Comma [0] 2 12 4 5 3" xfId="13112" xr:uid="{00000000-0005-0000-0000-000090660000}"/>
    <cellStyle name="Comma [0] 2 12 4 6 2" xfId="10430" xr:uid="{00000000-0005-0000-0000-00005C510000}"/>
    <cellStyle name="Comma [0] 2 12 4 7" xfId="4410" xr:uid="{00000000-0005-0000-0000-0000B7220000}"/>
    <cellStyle name="Comma [0] 2 12 4 9" xfId="14180" xr:uid="{00000000-0005-0000-0000-00000B6F0000}"/>
    <cellStyle name="Comma [0] 2 12 5 2" xfId="1813" xr:uid="{00000000-0005-0000-0000-0000390E0000}"/>
    <cellStyle name="Comma [0] 2 12 5 2 2 2" xfId="7812" xr:uid="{00000000-0005-0000-0000-0000DE3C0000}"/>
    <cellStyle name="Comma [0] 2 12 5 2 3" xfId="3968" xr:uid="{00000000-0005-0000-0000-00002F1F0000}"/>
    <cellStyle name="Comma [0] 2 12 5 2 3 3" xfId="13738" xr:uid="{00000000-0005-0000-0000-0000836B0000}"/>
    <cellStyle name="Comma [0] 2 12 5 2 4 2" xfId="11584" xr:uid="{00000000-0005-0000-0000-00008D5A0000}"/>
    <cellStyle name="Comma [0] 2 12 5 2 6" xfId="9988" xr:uid="{00000000-0005-0000-0000-0000D44D0000}"/>
    <cellStyle name="Comma [0] 2 12 5 3" xfId="1285" xr:uid="{00000000-0005-0000-0000-0000FB090000}"/>
    <cellStyle name="Comma [0] 2 12 5 3 3" xfId="11057" xr:uid="{00000000-0005-0000-0000-00004F560000}"/>
    <cellStyle name="Comma [0] 2 12 5 4" xfId="2343" xr:uid="{00000000-0005-0000-0000-000076120000}"/>
    <cellStyle name="Comma [0] 2 12 5 4 3" xfId="12113" xr:uid="{00000000-0005-0000-0000-0000CA5E0000}"/>
    <cellStyle name="Comma [0] 2 12 5 5 2" xfId="8358" xr:uid="{00000000-0005-0000-0000-00001B410000}"/>
    <cellStyle name="Comma [0] 2 12 5 6" xfId="5612" xr:uid="{00000000-0005-0000-0000-0000E72B0000}"/>
    <cellStyle name="Comma [0] 2 12 5 6 3" xfId="15382" xr:uid="{00000000-0005-0000-0000-00003B780000}"/>
    <cellStyle name="Comma [0] 2 12 5 8" xfId="9461" xr:uid="{00000000-0005-0000-0000-000096490000}"/>
    <cellStyle name="Comma [0] 2 12 6" xfId="831" xr:uid="{00000000-0005-0000-0000-00005E060000}"/>
    <cellStyle name="Comma [0] 2 12 6 2 2" xfId="2984" xr:uid="{00000000-0005-0000-0000-000069170000}"/>
    <cellStyle name="Comma [0] 2 12 6 2 2 3" xfId="12754" xr:uid="{00000000-0005-0000-0000-0000BD630000}"/>
    <cellStyle name="Comma [0] 2 12 6 2 3 2" xfId="8999" xr:uid="{00000000-0005-0000-0000-00000E460000}"/>
    <cellStyle name="Comma [0] 2 12 6 2 4" xfId="6811" xr:uid="{00000000-0005-0000-0000-000018350000}"/>
    <cellStyle name="Comma [0] 2 12 6 2 5" xfId="5150" xr:uid="{00000000-0005-0000-0000-00005F280000}"/>
    <cellStyle name="Comma [0] 2 12 6 2 7" xfId="14920" xr:uid="{00000000-0005-0000-0000-0000B3740000}"/>
    <cellStyle name="Comma [0] 2 12 6 3 2" xfId="6253" xr:uid="{00000000-0005-0000-0000-0000DA300000}"/>
    <cellStyle name="Comma [0] 2 12 6 4" xfId="2426" xr:uid="{00000000-0005-0000-0000-00002B130000}"/>
    <cellStyle name="Comma [0] 2 12 6 4 3" xfId="12196" xr:uid="{00000000-0005-0000-0000-00007F5F0000}"/>
    <cellStyle name="Comma [0] 2 12 6 5 2" xfId="8441" xr:uid="{00000000-0005-0000-0000-0000D0410000}"/>
    <cellStyle name="Comma [0] 2 12 6 6" xfId="5695" xr:uid="{00000000-0005-0000-0000-00009C2C0000}"/>
    <cellStyle name="Comma [0] 2 12 6 6 3" xfId="15465" xr:uid="{00000000-0005-0000-0000-0000F0780000}"/>
    <cellStyle name="Comma [0] 2 12 6 8" xfId="9544" xr:uid="{00000000-0005-0000-0000-00004B4A0000}"/>
    <cellStyle name="Comma [0] 2 12 7" xfId="1449" xr:uid="{00000000-0005-0000-0000-00005D0B0000}"/>
    <cellStyle name="Comma [0] 2 12 7 2 2" xfId="7448" xr:uid="{00000000-0005-0000-0000-0000023A0000}"/>
    <cellStyle name="Comma [0] 2 12 7 3" xfId="3604" xr:uid="{00000000-0005-0000-0000-0000531C0000}"/>
    <cellStyle name="Comma [0] 2 12 7 3 3" xfId="13374" xr:uid="{00000000-0005-0000-0000-0000A7680000}"/>
    <cellStyle name="Comma [0] 2 12 7 4 2" xfId="11220" xr:uid="{00000000-0005-0000-0000-0000B1570000}"/>
    <cellStyle name="Comma [0] 2 12 7 6" xfId="9624" xr:uid="{00000000-0005-0000-0000-0000F84A0000}"/>
    <cellStyle name="Comma [0] 2 12 8" xfId="921" xr:uid="{00000000-0005-0000-0000-00001F070000}"/>
    <cellStyle name="Comma [0] 2 12 8 3" xfId="10693" xr:uid="{00000000-0005-0000-0000-000073530000}"/>
    <cellStyle name="Comma [0] 2 12 9" xfId="1979" xr:uid="{00000000-0005-0000-0000-00009B0F0000}"/>
    <cellStyle name="Comma [0] 2 12 9 3" xfId="11749" xr:uid="{00000000-0005-0000-0000-0000EF5B0000}"/>
    <cellStyle name="Comma [0] 2 13 10" xfId="3064" xr:uid="{00000000-0005-0000-0000-000021180000}"/>
    <cellStyle name="Comma [0] 2 13 10 3" xfId="12834" xr:uid="{00000000-0005-0000-0000-000075640000}"/>
    <cellStyle name="Comma [0] 2 13 11 2" xfId="10152" xr:uid="{00000000-0005-0000-0000-0000414F0000}"/>
    <cellStyle name="Comma [0] 2 13 12" xfId="4132" xr:uid="{00000000-0005-0000-0000-00009C200000}"/>
    <cellStyle name="Comma [0] 2 13 14" xfId="13902" xr:uid="{00000000-0005-0000-0000-0000F06C0000}"/>
    <cellStyle name="Comma [0] 2 13 2 2" xfId="1538" xr:uid="{00000000-0005-0000-0000-00001F0C0000}"/>
    <cellStyle name="Comma [0] 2 13 2 2 2 2" xfId="7537" xr:uid="{00000000-0005-0000-0000-0000C43A0000}"/>
    <cellStyle name="Comma [0] 2 13 2 2 3" xfId="3693" xr:uid="{00000000-0005-0000-0000-0000151D0000}"/>
    <cellStyle name="Comma [0] 2 13 2 2 3 3" xfId="13463" xr:uid="{00000000-0005-0000-0000-000069690000}"/>
    <cellStyle name="Comma [0] 2 13 2 2 4 2" xfId="11309" xr:uid="{00000000-0005-0000-0000-000073580000}"/>
    <cellStyle name="Comma [0] 2 13 2 2 6" xfId="9713" xr:uid="{00000000-0005-0000-0000-0000BA4B0000}"/>
    <cellStyle name="Comma [0] 2 13 2 3" xfId="1010" xr:uid="{00000000-0005-0000-0000-0000E1070000}"/>
    <cellStyle name="Comma [0] 2 13 2 3 3" xfId="10782" xr:uid="{00000000-0005-0000-0000-000035540000}"/>
    <cellStyle name="Comma [0] 2 13 2 4" xfId="2068" xr:uid="{00000000-0005-0000-0000-00005C100000}"/>
    <cellStyle name="Comma [0] 2 13 2 4 3" xfId="11838" xr:uid="{00000000-0005-0000-0000-0000B05C0000}"/>
    <cellStyle name="Comma [0] 2 13 2 5 2" xfId="8083" xr:uid="{00000000-0005-0000-0000-0000013F0000}"/>
    <cellStyle name="Comma [0] 2 13 2 6" xfId="5337" xr:uid="{00000000-0005-0000-0000-0000CD290000}"/>
    <cellStyle name="Comma [0] 2 13 2 6 3" xfId="15107" xr:uid="{00000000-0005-0000-0000-000021760000}"/>
    <cellStyle name="Comma [0] 2 13 2 8" xfId="9186" xr:uid="{00000000-0005-0000-0000-00007C470000}"/>
    <cellStyle name="Comma [0] 2 13 3" xfId="476" xr:uid="{00000000-0005-0000-0000-0000A5030000}"/>
    <cellStyle name="Comma [0] 2 13 3 2 2" xfId="2709" xr:uid="{00000000-0005-0000-0000-000053150000}"/>
    <cellStyle name="Comma [0] 2 13 3 2 2 3" xfId="12479" xr:uid="{00000000-0005-0000-0000-0000A7610000}"/>
    <cellStyle name="Comma [0] 2 13 3 2 3 2" xfId="8724" xr:uid="{00000000-0005-0000-0000-0000F8430000}"/>
    <cellStyle name="Comma [0] 2 13 3 2 4" xfId="6536" xr:uid="{00000000-0005-0000-0000-000002330000}"/>
    <cellStyle name="Comma [0] 2 13 3 2 5" xfId="4875" xr:uid="{00000000-0005-0000-0000-000049260000}"/>
    <cellStyle name="Comma [0] 2 13 3 2 7" xfId="14645" xr:uid="{00000000-0005-0000-0000-00009D720000}"/>
    <cellStyle name="Comma [0] 2 13 3 3 2" xfId="5977" xr:uid="{00000000-0005-0000-0000-0000C42E0000}"/>
    <cellStyle name="Comma [0] 2 13 3 3 4" xfId="15747" xr:uid="{00000000-0005-0000-0000-0000187B0000}"/>
    <cellStyle name="Comma [0] 2 13 3 4 2" xfId="7092" xr:uid="{00000000-0005-0000-0000-00003F370000}"/>
    <cellStyle name="Comma [0] 2 13 3 5" xfId="3248" xr:uid="{00000000-0005-0000-0000-000090190000}"/>
    <cellStyle name="Comma [0] 2 13 3 5 3" xfId="13018" xr:uid="{00000000-0005-0000-0000-0000E4650000}"/>
    <cellStyle name="Comma [0] 2 13 3 6 2" xfId="10336" xr:uid="{00000000-0005-0000-0000-0000B0500000}"/>
    <cellStyle name="Comma [0] 2 13 3 7" xfId="4316" xr:uid="{00000000-0005-0000-0000-00000B220000}"/>
    <cellStyle name="Comma [0] 2 13 3 9" xfId="14086" xr:uid="{00000000-0005-0000-0000-00005F6E0000}"/>
    <cellStyle name="Comma [0] 2 13 4 2" xfId="1720" xr:uid="{00000000-0005-0000-0000-00008F0D0000}"/>
    <cellStyle name="Comma [0] 2 13 4 2 2 2" xfId="7719" xr:uid="{00000000-0005-0000-0000-0000343C0000}"/>
    <cellStyle name="Comma [0] 2 13 4 2 3" xfId="3875" xr:uid="{00000000-0005-0000-0000-0000851E0000}"/>
    <cellStyle name="Comma [0] 2 13 4 2 3 3" xfId="13645" xr:uid="{00000000-0005-0000-0000-0000D96A0000}"/>
    <cellStyle name="Comma [0] 2 13 4 2 4 2" xfId="11491" xr:uid="{00000000-0005-0000-0000-0000E3590000}"/>
    <cellStyle name="Comma [0] 2 13 4 2 6" xfId="9895" xr:uid="{00000000-0005-0000-0000-00002A4D0000}"/>
    <cellStyle name="Comma [0] 2 13 4 3" xfId="1192" xr:uid="{00000000-0005-0000-0000-000051090000}"/>
    <cellStyle name="Comma [0] 2 13 4 3 3" xfId="10964" xr:uid="{00000000-0005-0000-0000-0000A5550000}"/>
    <cellStyle name="Comma [0] 2 13 4 4" xfId="2250" xr:uid="{00000000-0005-0000-0000-0000CC110000}"/>
    <cellStyle name="Comma [0] 2 13 4 4 3" xfId="12020" xr:uid="{00000000-0005-0000-0000-0000205E0000}"/>
    <cellStyle name="Comma [0] 2 13 4 5 2" xfId="8265" xr:uid="{00000000-0005-0000-0000-000071400000}"/>
    <cellStyle name="Comma [0] 2 13 4 6" xfId="5519" xr:uid="{00000000-0005-0000-0000-00003D2B0000}"/>
    <cellStyle name="Comma [0] 2 13 4 6 3" xfId="15289" xr:uid="{00000000-0005-0000-0000-000091770000}"/>
    <cellStyle name="Comma [0] 2 13 4 8" xfId="9368" xr:uid="{00000000-0005-0000-0000-0000EC480000}"/>
    <cellStyle name="Comma [0] 2 13 5" xfId="712" xr:uid="{00000000-0005-0000-0000-00007E050000}"/>
    <cellStyle name="Comma [0] 2 13 5 2 2" xfId="2891" xr:uid="{00000000-0005-0000-0000-0000BF160000}"/>
    <cellStyle name="Comma [0] 2 13 5 2 2 3" xfId="12661" xr:uid="{00000000-0005-0000-0000-000013630000}"/>
    <cellStyle name="Comma [0] 2 13 5 2 3 2" xfId="8906" xr:uid="{00000000-0005-0000-0000-000064450000}"/>
    <cellStyle name="Comma [0] 2 13 5 2 4" xfId="6718" xr:uid="{00000000-0005-0000-0000-00006E340000}"/>
    <cellStyle name="Comma [0] 2 13 5 2 5" xfId="5057" xr:uid="{00000000-0005-0000-0000-0000B5270000}"/>
    <cellStyle name="Comma [0] 2 13 5 2 7" xfId="14827" xr:uid="{00000000-0005-0000-0000-000009740000}"/>
    <cellStyle name="Comma [0] 2 13 5 3 2" xfId="6159" xr:uid="{00000000-0005-0000-0000-000030300000}"/>
    <cellStyle name="Comma [0] 2 13 5 3 4" xfId="15929" xr:uid="{00000000-0005-0000-0000-0000847C0000}"/>
    <cellStyle name="Comma [0] 2 13 5 4 2" xfId="7274" xr:uid="{00000000-0005-0000-0000-0000AB380000}"/>
    <cellStyle name="Comma [0] 2 13 5 5" xfId="3430" xr:uid="{00000000-0005-0000-0000-0000FC1A0000}"/>
    <cellStyle name="Comma [0] 2 13 5 5 3" xfId="13200" xr:uid="{00000000-0005-0000-0000-000050670000}"/>
    <cellStyle name="Comma [0] 2 13 5 6 2" xfId="10518" xr:uid="{00000000-0005-0000-0000-00001C520000}"/>
    <cellStyle name="Comma [0] 2 13 5 7" xfId="4498" xr:uid="{00000000-0005-0000-0000-000077230000}"/>
    <cellStyle name="Comma [0] 2 13 5 9" xfId="14268" xr:uid="{00000000-0005-0000-0000-0000CB6F0000}"/>
    <cellStyle name="Comma [0] 2 13 6 2" xfId="1901" xr:uid="{00000000-0005-0000-0000-0000F90E0000}"/>
    <cellStyle name="Comma [0] 2 13 6 2 2 2" xfId="7900" xr:uid="{00000000-0005-0000-0000-00009E3D0000}"/>
    <cellStyle name="Comma [0] 2 13 6 2 3" xfId="4056" xr:uid="{00000000-0005-0000-0000-0000EF1F0000}"/>
    <cellStyle name="Comma [0] 2 13 6 2 3 3" xfId="13826" xr:uid="{00000000-0005-0000-0000-0000436C0000}"/>
    <cellStyle name="Comma [0] 2 13 6 2 4 2" xfId="11672" xr:uid="{00000000-0005-0000-0000-00004D5B0000}"/>
    <cellStyle name="Comma [0] 2 13 6 2 6" xfId="10076" xr:uid="{00000000-0005-0000-0000-0000944E0000}"/>
    <cellStyle name="Comma [0] 2 13 6 3" xfId="1373" xr:uid="{00000000-0005-0000-0000-0000BB0A0000}"/>
    <cellStyle name="Comma [0] 2 13 6 3 3" xfId="11144" xr:uid="{00000000-0005-0000-0000-00000F570000}"/>
    <cellStyle name="Comma [0] 2 13 6 4 2" xfId="7372" xr:uid="{00000000-0005-0000-0000-000060390000}"/>
    <cellStyle name="Comma [0] 2 13 6 5" xfId="3528" xr:uid="{00000000-0005-0000-0000-0000B11B0000}"/>
    <cellStyle name="Comma [0] 2 13 6 5 3" xfId="13298" xr:uid="{00000000-0005-0000-0000-000005680000}"/>
    <cellStyle name="Comma [0] 2 13 6 6 2" xfId="10616" xr:uid="{00000000-0005-0000-0000-0000D1520000}"/>
    <cellStyle name="Comma [0] 2 13 6 7" xfId="4596" xr:uid="{00000000-0005-0000-0000-00002C240000}"/>
    <cellStyle name="Comma [0] 2 13 6 9" xfId="14366" xr:uid="{00000000-0005-0000-0000-000080700000}"/>
    <cellStyle name="Comma [0] 2 13 7 2" xfId="2523" xr:uid="{00000000-0005-0000-0000-0000E3130000}"/>
    <cellStyle name="Comma [0] 2 13 7 2 3" xfId="12293" xr:uid="{00000000-0005-0000-0000-000037600000}"/>
    <cellStyle name="Comma [0] 2 13 7 3 2" xfId="8538" xr:uid="{00000000-0005-0000-0000-000088420000}"/>
    <cellStyle name="Comma [0] 2 13 7 4" xfId="6350" xr:uid="{00000000-0005-0000-0000-000092310000}"/>
    <cellStyle name="Comma [0] 2 13 7 5" xfId="4689" xr:uid="{00000000-0005-0000-0000-0000D9240000}"/>
    <cellStyle name="Comma [0] 2 13 7 7" xfId="14459" xr:uid="{00000000-0005-0000-0000-00002D710000}"/>
    <cellStyle name="Comma [0] 2 13 8 2" xfId="5791" xr:uid="{00000000-0005-0000-0000-0000542D0000}"/>
    <cellStyle name="Comma [0] 2 13 8 4" xfId="15561" xr:uid="{00000000-0005-0000-0000-0000A8790000}"/>
    <cellStyle name="Comma [0] 2 13 9 2" xfId="6907" xr:uid="{00000000-0005-0000-0000-0000D0350000}"/>
    <cellStyle name="Comma [0] 2 14" xfId="125" xr:uid="{00000000-0005-0000-0000-0000E8000000}"/>
    <cellStyle name="Comma [0] 2 14 10 2" xfId="8004" xr:uid="{00000000-0005-0000-0000-0000573E0000}"/>
    <cellStyle name="Comma [0] 2 14 11" xfId="5258" xr:uid="{00000000-0005-0000-0000-000023290000}"/>
    <cellStyle name="Comma [0] 2 14 11 3" xfId="15028" xr:uid="{00000000-0005-0000-0000-000077750000}"/>
    <cellStyle name="Comma [0] 2 14 13" xfId="9107" xr:uid="{00000000-0005-0000-0000-0000D2460000}"/>
    <cellStyle name="Comma [0] 2 14 2" xfId="342" xr:uid="{00000000-0005-0000-0000-00008C020000}"/>
    <cellStyle name="Comma [0] 2 14 2 2 2" xfId="2628" xr:uid="{00000000-0005-0000-0000-0000A6140000}"/>
    <cellStyle name="Comma [0] 2 14 2 2 2 3" xfId="12398" xr:uid="{00000000-0005-0000-0000-0000FA600000}"/>
    <cellStyle name="Comma [0] 2 14 2 2 3 2" xfId="8643" xr:uid="{00000000-0005-0000-0000-00004B430000}"/>
    <cellStyle name="Comma [0] 2 14 2 2 4" xfId="6455" xr:uid="{00000000-0005-0000-0000-000055320000}"/>
    <cellStyle name="Comma [0] 2 14 2 2 5" xfId="4794" xr:uid="{00000000-0005-0000-0000-00009C250000}"/>
    <cellStyle name="Comma [0] 2 14 2 2 7" xfId="14564" xr:uid="{00000000-0005-0000-0000-0000F0710000}"/>
    <cellStyle name="Comma [0] 2 14 2 3 2" xfId="5896" xr:uid="{00000000-0005-0000-0000-0000172E0000}"/>
    <cellStyle name="Comma [0] 2 14 2 3 4" xfId="15666" xr:uid="{00000000-0005-0000-0000-00006B7A0000}"/>
    <cellStyle name="Comma [0] 2 14 2 4 2" xfId="7011" xr:uid="{00000000-0005-0000-0000-000092360000}"/>
    <cellStyle name="Comma [0] 2 14 2 5" xfId="3167" xr:uid="{00000000-0005-0000-0000-0000E3180000}"/>
    <cellStyle name="Comma [0] 2 14 2 5 3" xfId="12937" xr:uid="{00000000-0005-0000-0000-000037650000}"/>
    <cellStyle name="Comma [0] 2 14 2 6 2" xfId="10255" xr:uid="{00000000-0005-0000-0000-000003500000}"/>
    <cellStyle name="Comma [0] 2 14 2 7" xfId="4235" xr:uid="{00000000-0005-0000-0000-00005E210000}"/>
    <cellStyle name="Comma [0] 2 14 2 9" xfId="14005" xr:uid="{00000000-0005-0000-0000-0000B26D0000}"/>
    <cellStyle name="Comma [0] 2 14 3 2" xfId="1642" xr:uid="{00000000-0005-0000-0000-0000E40C0000}"/>
    <cellStyle name="Comma [0] 2 14 3 2 2 2" xfId="7641" xr:uid="{00000000-0005-0000-0000-0000893B0000}"/>
    <cellStyle name="Comma [0] 2 14 3 2 3" xfId="3797" xr:uid="{00000000-0005-0000-0000-0000DA1D0000}"/>
    <cellStyle name="Comma [0] 2 14 3 2 3 3" xfId="13567" xr:uid="{00000000-0005-0000-0000-00002E6A0000}"/>
    <cellStyle name="Comma [0] 2 14 3 2 4 2" xfId="11413" xr:uid="{00000000-0005-0000-0000-000038590000}"/>
    <cellStyle name="Comma [0] 2 14 3 2 6" xfId="9817" xr:uid="{00000000-0005-0000-0000-00007F4C0000}"/>
    <cellStyle name="Comma [0] 2 14 3 3" xfId="1114" xr:uid="{00000000-0005-0000-0000-0000A6080000}"/>
    <cellStyle name="Comma [0] 2 14 3 3 3" xfId="10886" xr:uid="{00000000-0005-0000-0000-0000FA540000}"/>
    <cellStyle name="Comma [0] 2 14 3 4" xfId="2172" xr:uid="{00000000-0005-0000-0000-000021110000}"/>
    <cellStyle name="Comma [0] 2 14 3 4 3" xfId="11942" xr:uid="{00000000-0005-0000-0000-0000755D0000}"/>
    <cellStyle name="Comma [0] 2 14 3 5 2" xfId="8187" xr:uid="{00000000-0005-0000-0000-0000C63F0000}"/>
    <cellStyle name="Comma [0] 2 14 3 6" xfId="5441" xr:uid="{00000000-0005-0000-0000-0000922A0000}"/>
    <cellStyle name="Comma [0] 2 14 3 6 3" xfId="15211" xr:uid="{00000000-0005-0000-0000-0000E6760000}"/>
    <cellStyle name="Comma [0] 2 14 3 8" xfId="9290" xr:uid="{00000000-0005-0000-0000-000041480000}"/>
    <cellStyle name="Comma [0] 2 14 4" xfId="608" xr:uid="{00000000-0005-0000-0000-00009C040000}"/>
    <cellStyle name="Comma [0] 2 14 4 2 2" xfId="2814" xr:uid="{00000000-0005-0000-0000-000016160000}"/>
    <cellStyle name="Comma [0] 2 14 4 2 2 3" xfId="12584" xr:uid="{00000000-0005-0000-0000-00006A620000}"/>
    <cellStyle name="Comma [0] 2 14 4 2 3 2" xfId="8829" xr:uid="{00000000-0005-0000-0000-0000BB440000}"/>
    <cellStyle name="Comma [0] 2 14 4 2 4" xfId="6641" xr:uid="{00000000-0005-0000-0000-0000C5330000}"/>
    <cellStyle name="Comma [0] 2 14 4 2 5" xfId="4980" xr:uid="{00000000-0005-0000-0000-00000C270000}"/>
    <cellStyle name="Comma [0] 2 14 4 2 7" xfId="14750" xr:uid="{00000000-0005-0000-0000-000060730000}"/>
    <cellStyle name="Comma [0] 2 14 4 3 2" xfId="6082" xr:uid="{00000000-0005-0000-0000-0000872F0000}"/>
    <cellStyle name="Comma [0] 2 14 4 3 4" xfId="15852" xr:uid="{00000000-0005-0000-0000-0000DB7B0000}"/>
    <cellStyle name="Comma [0] 2 14 4 4 2" xfId="7197" xr:uid="{00000000-0005-0000-0000-000002380000}"/>
    <cellStyle name="Comma [0] 2 14 4 5" xfId="3353" xr:uid="{00000000-0005-0000-0000-0000531A0000}"/>
    <cellStyle name="Comma [0] 2 14 4 5 3" xfId="13123" xr:uid="{00000000-0005-0000-0000-0000A7660000}"/>
    <cellStyle name="Comma [0] 2 14 4 6 2" xfId="10441" xr:uid="{00000000-0005-0000-0000-000073510000}"/>
    <cellStyle name="Comma [0] 2 14 4 7" xfId="4421" xr:uid="{00000000-0005-0000-0000-0000CE220000}"/>
    <cellStyle name="Comma [0] 2 14 4 9" xfId="14191" xr:uid="{00000000-0005-0000-0000-0000226F0000}"/>
    <cellStyle name="Comma [0] 2 14 5 2" xfId="1824" xr:uid="{00000000-0005-0000-0000-0000500E0000}"/>
    <cellStyle name="Comma [0] 2 14 5 2 2 2" xfId="7823" xr:uid="{00000000-0005-0000-0000-0000F53C0000}"/>
    <cellStyle name="Comma [0] 2 14 5 2 3" xfId="3979" xr:uid="{00000000-0005-0000-0000-0000461F0000}"/>
    <cellStyle name="Comma [0] 2 14 5 2 3 3" xfId="13749" xr:uid="{00000000-0005-0000-0000-00009A6B0000}"/>
    <cellStyle name="Comma [0] 2 14 5 2 4 2" xfId="11595" xr:uid="{00000000-0005-0000-0000-0000A45A0000}"/>
    <cellStyle name="Comma [0] 2 14 5 2 6" xfId="9999" xr:uid="{00000000-0005-0000-0000-0000EB4D0000}"/>
    <cellStyle name="Comma [0] 2 14 5 3" xfId="1296" xr:uid="{00000000-0005-0000-0000-0000120A0000}"/>
    <cellStyle name="Comma [0] 2 14 5 3 3" xfId="11067" xr:uid="{00000000-0005-0000-0000-000066560000}"/>
    <cellStyle name="Comma [0] 2 14 5 4" xfId="2353" xr:uid="{00000000-0005-0000-0000-00008D120000}"/>
    <cellStyle name="Comma [0] 2 14 5 4 3" xfId="12123" xr:uid="{00000000-0005-0000-0000-0000E15E0000}"/>
    <cellStyle name="Comma [0] 2 14 5 5 2" xfId="8368" xr:uid="{00000000-0005-0000-0000-000032410000}"/>
    <cellStyle name="Comma [0] 2 14 5 6" xfId="5622" xr:uid="{00000000-0005-0000-0000-0000FE2B0000}"/>
    <cellStyle name="Comma [0] 2 14 5 6 3" xfId="15392" xr:uid="{00000000-0005-0000-0000-000052780000}"/>
    <cellStyle name="Comma [0] 2 14 5 8" xfId="9471" xr:uid="{00000000-0005-0000-0000-0000AD490000}"/>
    <cellStyle name="Comma [0] 2 14 6" xfId="841" xr:uid="{00000000-0005-0000-0000-000075060000}"/>
    <cellStyle name="Comma [0] 2 14 6 2 2" xfId="2994" xr:uid="{00000000-0005-0000-0000-000080170000}"/>
    <cellStyle name="Comma [0] 2 14 6 2 2 3" xfId="12764" xr:uid="{00000000-0005-0000-0000-0000D4630000}"/>
    <cellStyle name="Comma [0] 2 14 6 2 3 2" xfId="9009" xr:uid="{00000000-0005-0000-0000-000025460000}"/>
    <cellStyle name="Comma [0] 2 14 6 2 4" xfId="6821" xr:uid="{00000000-0005-0000-0000-00002F350000}"/>
    <cellStyle name="Comma [0] 2 14 6 2 5" xfId="5160" xr:uid="{00000000-0005-0000-0000-000076280000}"/>
    <cellStyle name="Comma [0] 2 14 6 2 7" xfId="14930" xr:uid="{00000000-0005-0000-0000-0000CA740000}"/>
    <cellStyle name="Comma [0] 2 14 6 3 2" xfId="6263" xr:uid="{00000000-0005-0000-0000-0000F1300000}"/>
    <cellStyle name="Comma [0] 2 14 6 4" xfId="2436" xr:uid="{00000000-0005-0000-0000-000042130000}"/>
    <cellStyle name="Comma [0] 2 14 6 4 3" xfId="12206" xr:uid="{00000000-0005-0000-0000-0000965F0000}"/>
    <cellStyle name="Comma [0] 2 14 6 5 2" xfId="8451" xr:uid="{00000000-0005-0000-0000-0000E7410000}"/>
    <cellStyle name="Comma [0] 2 14 6 6" xfId="5705" xr:uid="{00000000-0005-0000-0000-0000B32C0000}"/>
    <cellStyle name="Comma [0] 2 14 6 6 3" xfId="15475" xr:uid="{00000000-0005-0000-0000-000007790000}"/>
    <cellStyle name="Comma [0] 2 14 6 8" xfId="9554" xr:uid="{00000000-0005-0000-0000-0000624A0000}"/>
    <cellStyle name="Comma [0] 2 14 7" xfId="1459" xr:uid="{00000000-0005-0000-0000-0000740B0000}"/>
    <cellStyle name="Comma [0] 2 14 7 2 2" xfId="7458" xr:uid="{00000000-0005-0000-0000-0000193A0000}"/>
    <cellStyle name="Comma [0] 2 14 7 3" xfId="3614" xr:uid="{00000000-0005-0000-0000-00006A1C0000}"/>
    <cellStyle name="Comma [0] 2 14 7 3 3" xfId="13384" xr:uid="{00000000-0005-0000-0000-0000BE680000}"/>
    <cellStyle name="Comma [0] 2 14 7 4 2" xfId="11230" xr:uid="{00000000-0005-0000-0000-0000C8570000}"/>
    <cellStyle name="Comma [0] 2 14 7 6" xfId="9634" xr:uid="{00000000-0005-0000-0000-00000F4B0000}"/>
    <cellStyle name="Comma [0] 2 14 8" xfId="931" xr:uid="{00000000-0005-0000-0000-000036070000}"/>
    <cellStyle name="Comma [0] 2 14 8 3" xfId="10703" xr:uid="{00000000-0005-0000-0000-00008A530000}"/>
    <cellStyle name="Comma [0] 2 14 9" xfId="1989" xr:uid="{00000000-0005-0000-0000-0000B20F0000}"/>
    <cellStyle name="Comma [0] 2 14 9 3" xfId="11759" xr:uid="{00000000-0005-0000-0000-0000065C0000}"/>
    <cellStyle name="Comma [0] 2 15 10" xfId="3075" xr:uid="{00000000-0005-0000-0000-000037180000}"/>
    <cellStyle name="Comma [0] 2 15 10 3" xfId="12845" xr:uid="{00000000-0005-0000-0000-00008B640000}"/>
    <cellStyle name="Comma [0] 2 15 11 2" xfId="10163" xr:uid="{00000000-0005-0000-0000-0000574F0000}"/>
    <cellStyle name="Comma [0] 2 15 12" xfId="4143" xr:uid="{00000000-0005-0000-0000-0000B2200000}"/>
    <cellStyle name="Comma [0] 2 15 14" xfId="13913" xr:uid="{00000000-0005-0000-0000-0000066D0000}"/>
    <cellStyle name="Comma [0] 2 15 2 2" xfId="1549" xr:uid="{00000000-0005-0000-0000-0000350C0000}"/>
    <cellStyle name="Comma [0] 2 15 2 2 2 2" xfId="7548" xr:uid="{00000000-0005-0000-0000-0000DA3A0000}"/>
    <cellStyle name="Comma [0] 2 15 2 2 3" xfId="3704" xr:uid="{00000000-0005-0000-0000-00002B1D0000}"/>
    <cellStyle name="Comma [0] 2 15 2 2 3 3" xfId="13474" xr:uid="{00000000-0005-0000-0000-00007F690000}"/>
    <cellStyle name="Comma [0] 2 15 2 2 4 2" xfId="11320" xr:uid="{00000000-0005-0000-0000-000089580000}"/>
    <cellStyle name="Comma [0] 2 15 2 2 6" xfId="9724" xr:uid="{00000000-0005-0000-0000-0000D04B0000}"/>
    <cellStyle name="Comma [0] 2 15 2 3" xfId="1021" xr:uid="{00000000-0005-0000-0000-0000F7070000}"/>
    <cellStyle name="Comma [0] 2 15 2 3 3" xfId="10793" xr:uid="{00000000-0005-0000-0000-00004B540000}"/>
    <cellStyle name="Comma [0] 2 15 2 4" xfId="2079" xr:uid="{00000000-0005-0000-0000-000072100000}"/>
    <cellStyle name="Comma [0] 2 15 2 4 3" xfId="11849" xr:uid="{00000000-0005-0000-0000-0000C65C0000}"/>
    <cellStyle name="Comma [0] 2 15 2 5 2" xfId="8094" xr:uid="{00000000-0005-0000-0000-0000173F0000}"/>
    <cellStyle name="Comma [0] 2 15 2 6" xfId="5348" xr:uid="{00000000-0005-0000-0000-0000E3290000}"/>
    <cellStyle name="Comma [0] 2 15 2 6 3" xfId="15118" xr:uid="{00000000-0005-0000-0000-000037760000}"/>
    <cellStyle name="Comma [0] 2 15 2 8" xfId="9197" xr:uid="{00000000-0005-0000-0000-000092470000}"/>
    <cellStyle name="Comma [0] 2 15 3" xfId="487" xr:uid="{00000000-0005-0000-0000-0000BB030000}"/>
    <cellStyle name="Comma [0] 2 15 3 2 2" xfId="2720" xr:uid="{00000000-0005-0000-0000-000069150000}"/>
    <cellStyle name="Comma [0] 2 15 3 2 2 3" xfId="12490" xr:uid="{00000000-0005-0000-0000-0000BD610000}"/>
    <cellStyle name="Comma [0] 2 15 3 2 3 2" xfId="8735" xr:uid="{00000000-0005-0000-0000-00000E440000}"/>
    <cellStyle name="Comma [0] 2 15 3 2 4" xfId="6547" xr:uid="{00000000-0005-0000-0000-000018330000}"/>
    <cellStyle name="Comma [0] 2 15 3 2 5" xfId="4886" xr:uid="{00000000-0005-0000-0000-00005F260000}"/>
    <cellStyle name="Comma [0] 2 15 3 2 7" xfId="14656" xr:uid="{00000000-0005-0000-0000-0000B3720000}"/>
    <cellStyle name="Comma [0] 2 15 3 3 2" xfId="5988" xr:uid="{00000000-0005-0000-0000-0000DA2E0000}"/>
    <cellStyle name="Comma [0] 2 15 3 3 4" xfId="15758" xr:uid="{00000000-0005-0000-0000-00002E7B0000}"/>
    <cellStyle name="Comma [0] 2 15 3 4 2" xfId="7103" xr:uid="{00000000-0005-0000-0000-000055370000}"/>
    <cellStyle name="Comma [0] 2 15 3 5" xfId="3259" xr:uid="{00000000-0005-0000-0000-0000A6190000}"/>
    <cellStyle name="Comma [0] 2 15 3 5 3" xfId="13029" xr:uid="{00000000-0005-0000-0000-0000FA650000}"/>
    <cellStyle name="Comma [0] 2 15 3 6 2" xfId="10347" xr:uid="{00000000-0005-0000-0000-0000C6500000}"/>
    <cellStyle name="Comma [0] 2 15 3 7" xfId="4327" xr:uid="{00000000-0005-0000-0000-000021220000}"/>
    <cellStyle name="Comma [0] 2 15 3 9" xfId="14097" xr:uid="{00000000-0005-0000-0000-0000756E0000}"/>
    <cellStyle name="Comma [0] 2 15 4 2" xfId="1731" xr:uid="{00000000-0005-0000-0000-0000A50D0000}"/>
    <cellStyle name="Comma [0] 2 15 4 2 2 2" xfId="7730" xr:uid="{00000000-0005-0000-0000-00004A3C0000}"/>
    <cellStyle name="Comma [0] 2 15 4 2 3" xfId="3886" xr:uid="{00000000-0005-0000-0000-00009B1E0000}"/>
    <cellStyle name="Comma [0] 2 15 4 2 3 3" xfId="13656" xr:uid="{00000000-0005-0000-0000-0000EF6A0000}"/>
    <cellStyle name="Comma [0] 2 15 4 2 4 2" xfId="11502" xr:uid="{00000000-0005-0000-0000-0000F9590000}"/>
    <cellStyle name="Comma [0] 2 15 4 2 6" xfId="9906" xr:uid="{00000000-0005-0000-0000-0000404D0000}"/>
    <cellStyle name="Comma [0] 2 15 4 3" xfId="1203" xr:uid="{00000000-0005-0000-0000-000067090000}"/>
    <cellStyle name="Comma [0] 2 15 4 3 3" xfId="10975" xr:uid="{00000000-0005-0000-0000-0000BB550000}"/>
    <cellStyle name="Comma [0] 2 15 4 4" xfId="2261" xr:uid="{00000000-0005-0000-0000-0000E2110000}"/>
    <cellStyle name="Comma [0] 2 15 4 4 3" xfId="12031" xr:uid="{00000000-0005-0000-0000-0000365E0000}"/>
    <cellStyle name="Comma [0] 2 15 4 5 2" xfId="8276" xr:uid="{00000000-0005-0000-0000-000087400000}"/>
    <cellStyle name="Comma [0] 2 15 4 6" xfId="5530" xr:uid="{00000000-0005-0000-0000-0000532B0000}"/>
    <cellStyle name="Comma [0] 2 15 4 6 3" xfId="15300" xr:uid="{00000000-0005-0000-0000-0000A7770000}"/>
    <cellStyle name="Comma [0] 2 15 4 8" xfId="9379" xr:uid="{00000000-0005-0000-0000-000002490000}"/>
    <cellStyle name="Comma [0] 2 15 5" xfId="723" xr:uid="{00000000-0005-0000-0000-000094050000}"/>
    <cellStyle name="Comma [0] 2 15 5 2 2" xfId="2902" xr:uid="{00000000-0005-0000-0000-0000D5160000}"/>
    <cellStyle name="Comma [0] 2 15 5 2 2 3" xfId="12672" xr:uid="{00000000-0005-0000-0000-000029630000}"/>
    <cellStyle name="Comma [0] 2 15 5 2 3 2" xfId="8917" xr:uid="{00000000-0005-0000-0000-00007A450000}"/>
    <cellStyle name="Comma [0] 2 15 5 2 4" xfId="6729" xr:uid="{00000000-0005-0000-0000-000084340000}"/>
    <cellStyle name="Comma [0] 2 15 5 2 5" xfId="5068" xr:uid="{00000000-0005-0000-0000-0000CB270000}"/>
    <cellStyle name="Comma [0] 2 15 5 2 7" xfId="14838" xr:uid="{00000000-0005-0000-0000-00001F740000}"/>
    <cellStyle name="Comma [0] 2 15 5 3 2" xfId="6171" xr:uid="{00000000-0005-0000-0000-000046300000}"/>
    <cellStyle name="Comma [0] 2 15 5 3 4" xfId="15940" xr:uid="{00000000-0005-0000-0000-00009A7C0000}"/>
    <cellStyle name="Comma [0] 2 15 5 4 2" xfId="7286" xr:uid="{00000000-0005-0000-0000-0000C1380000}"/>
    <cellStyle name="Comma [0] 2 15 5 5" xfId="3442" xr:uid="{00000000-0005-0000-0000-0000121B0000}"/>
    <cellStyle name="Comma [0] 2 15 5 5 3" xfId="13212" xr:uid="{00000000-0005-0000-0000-000066670000}"/>
    <cellStyle name="Comma [0] 2 15 5 6 2" xfId="10530" xr:uid="{00000000-0005-0000-0000-000032520000}"/>
    <cellStyle name="Comma [0] 2 15 5 7" xfId="4510" xr:uid="{00000000-0005-0000-0000-00008D230000}"/>
    <cellStyle name="Comma [0] 2 15 5 9" xfId="14280" xr:uid="{00000000-0005-0000-0000-0000E16F0000}"/>
    <cellStyle name="Comma [0] 2 15 6 2" xfId="1913" xr:uid="{00000000-0005-0000-0000-00000F0F0000}"/>
    <cellStyle name="Comma [0] 2 15 6 2 2 2" xfId="7912" xr:uid="{00000000-0005-0000-0000-0000B43D0000}"/>
    <cellStyle name="Comma [0] 2 15 6 2 3" xfId="4068" xr:uid="{00000000-0005-0000-0000-000005200000}"/>
    <cellStyle name="Comma [0] 2 15 6 2 3 3" xfId="13838" xr:uid="{00000000-0005-0000-0000-0000596C0000}"/>
    <cellStyle name="Comma [0] 2 15 6 2 4 2" xfId="11684" xr:uid="{00000000-0005-0000-0000-0000635B0000}"/>
    <cellStyle name="Comma [0] 2 15 6 2 6" xfId="10088" xr:uid="{00000000-0005-0000-0000-0000AA4E0000}"/>
    <cellStyle name="Comma [0] 2 15 6 3" xfId="1385" xr:uid="{00000000-0005-0000-0000-0000D10A0000}"/>
    <cellStyle name="Comma [0] 2 15 6 3 3" xfId="11156" xr:uid="{00000000-0005-0000-0000-000025570000}"/>
    <cellStyle name="Comma [0] 2 15 6 4 2" xfId="7384" xr:uid="{00000000-0005-0000-0000-000076390000}"/>
    <cellStyle name="Comma [0] 2 15 6 5" xfId="3540" xr:uid="{00000000-0005-0000-0000-0000C71B0000}"/>
    <cellStyle name="Comma [0] 2 15 6 5 3" xfId="13310" xr:uid="{00000000-0005-0000-0000-00001B680000}"/>
    <cellStyle name="Comma [0] 2 15 6 6 2" xfId="10628" xr:uid="{00000000-0005-0000-0000-0000E7520000}"/>
    <cellStyle name="Comma [0] 2 15 6 7" xfId="4608" xr:uid="{00000000-0005-0000-0000-000042240000}"/>
    <cellStyle name="Comma [0] 2 15 6 9" xfId="14378" xr:uid="{00000000-0005-0000-0000-000096700000}"/>
    <cellStyle name="Comma [0] 2 15 7 2" xfId="2535" xr:uid="{00000000-0005-0000-0000-0000F9130000}"/>
    <cellStyle name="Comma [0] 2 15 7 2 3" xfId="12305" xr:uid="{00000000-0005-0000-0000-00004D600000}"/>
    <cellStyle name="Comma [0] 2 15 7 3 2" xfId="8550" xr:uid="{00000000-0005-0000-0000-00009E420000}"/>
    <cellStyle name="Comma [0] 2 15 7 4" xfId="6362" xr:uid="{00000000-0005-0000-0000-0000A8310000}"/>
    <cellStyle name="Comma [0] 2 15 7 5" xfId="4701" xr:uid="{00000000-0005-0000-0000-0000EF240000}"/>
    <cellStyle name="Comma [0] 2 15 7 7" xfId="14471" xr:uid="{00000000-0005-0000-0000-000043710000}"/>
    <cellStyle name="Comma [0] 2 15 8 2" xfId="5803" xr:uid="{00000000-0005-0000-0000-00006A2D0000}"/>
    <cellStyle name="Comma [0] 2 15 8 4" xfId="15573" xr:uid="{00000000-0005-0000-0000-0000BE790000}"/>
    <cellStyle name="Comma [0] 2 15 9 2" xfId="6919" xr:uid="{00000000-0005-0000-0000-0000E6350000}"/>
    <cellStyle name="Comma [0] 2 16" xfId="175" xr:uid="{00000000-0005-0000-0000-00004A010000}"/>
    <cellStyle name="Comma [0] 2 16 10 2" xfId="8015" xr:uid="{00000000-0005-0000-0000-00006D3E0000}"/>
    <cellStyle name="Comma [0] 2 16 11" xfId="5269" xr:uid="{00000000-0005-0000-0000-000039290000}"/>
    <cellStyle name="Comma [0] 2 16 11 3" xfId="15039" xr:uid="{00000000-0005-0000-0000-00008D750000}"/>
    <cellStyle name="Comma [0] 2 16 13" xfId="9118" xr:uid="{00000000-0005-0000-0000-0000E8460000}"/>
    <cellStyle name="Comma [0] 2 16 2" xfId="371" xr:uid="{00000000-0005-0000-0000-0000C3020000}"/>
    <cellStyle name="Comma [0] 2 16 2 2 2" xfId="2639" xr:uid="{00000000-0005-0000-0000-0000BC140000}"/>
    <cellStyle name="Comma [0] 2 16 2 2 2 3" xfId="12409" xr:uid="{00000000-0005-0000-0000-000010610000}"/>
    <cellStyle name="Comma [0] 2 16 2 2 3 2" xfId="8654" xr:uid="{00000000-0005-0000-0000-000061430000}"/>
    <cellStyle name="Comma [0] 2 16 2 2 4" xfId="6466" xr:uid="{00000000-0005-0000-0000-00006B320000}"/>
    <cellStyle name="Comma [0] 2 16 2 2 5" xfId="4805" xr:uid="{00000000-0005-0000-0000-0000B2250000}"/>
    <cellStyle name="Comma [0] 2 16 2 2 7" xfId="14575" xr:uid="{00000000-0005-0000-0000-000006720000}"/>
    <cellStyle name="Comma [0] 2 16 2 3 2" xfId="5907" xr:uid="{00000000-0005-0000-0000-00002D2E0000}"/>
    <cellStyle name="Comma [0] 2 16 2 3 4" xfId="15677" xr:uid="{00000000-0005-0000-0000-0000817A0000}"/>
    <cellStyle name="Comma [0] 2 16 2 4 2" xfId="7022" xr:uid="{00000000-0005-0000-0000-0000A8360000}"/>
    <cellStyle name="Comma [0] 2 16 2 5" xfId="3178" xr:uid="{00000000-0005-0000-0000-0000F9180000}"/>
    <cellStyle name="Comma [0] 2 16 2 5 3" xfId="12948" xr:uid="{00000000-0005-0000-0000-00004D650000}"/>
    <cellStyle name="Comma [0] 2 16 2 6 2" xfId="10266" xr:uid="{00000000-0005-0000-0000-000019500000}"/>
    <cellStyle name="Comma [0] 2 16 2 7" xfId="4246" xr:uid="{00000000-0005-0000-0000-000074210000}"/>
    <cellStyle name="Comma [0] 2 16 2 9" xfId="14016" xr:uid="{00000000-0005-0000-0000-0000C86D0000}"/>
    <cellStyle name="Comma [0] 2 16 3 2" xfId="1653" xr:uid="{00000000-0005-0000-0000-0000FA0C0000}"/>
    <cellStyle name="Comma [0] 2 16 3 2 2 2" xfId="7652" xr:uid="{00000000-0005-0000-0000-00009F3B0000}"/>
    <cellStyle name="Comma [0] 2 16 3 2 3" xfId="3808" xr:uid="{00000000-0005-0000-0000-0000F01D0000}"/>
    <cellStyle name="Comma [0] 2 16 3 2 3 3" xfId="13578" xr:uid="{00000000-0005-0000-0000-0000446A0000}"/>
    <cellStyle name="Comma [0] 2 16 3 2 4 2" xfId="11424" xr:uid="{00000000-0005-0000-0000-00004E590000}"/>
    <cellStyle name="Comma [0] 2 16 3 2 6" xfId="9828" xr:uid="{00000000-0005-0000-0000-0000954C0000}"/>
    <cellStyle name="Comma [0] 2 16 3 3" xfId="1125" xr:uid="{00000000-0005-0000-0000-0000BC080000}"/>
    <cellStyle name="Comma [0] 2 16 3 3 3" xfId="10897" xr:uid="{00000000-0005-0000-0000-000010550000}"/>
    <cellStyle name="Comma [0] 2 16 3 4" xfId="2183" xr:uid="{00000000-0005-0000-0000-000037110000}"/>
    <cellStyle name="Comma [0] 2 16 3 4 3" xfId="11953" xr:uid="{00000000-0005-0000-0000-00008B5D0000}"/>
    <cellStyle name="Comma [0] 2 16 3 5 2" xfId="8198" xr:uid="{00000000-0005-0000-0000-0000DC3F0000}"/>
    <cellStyle name="Comma [0] 2 16 3 6" xfId="5452" xr:uid="{00000000-0005-0000-0000-0000A82A0000}"/>
    <cellStyle name="Comma [0] 2 16 3 6 3" xfId="15222" xr:uid="{00000000-0005-0000-0000-0000FC760000}"/>
    <cellStyle name="Comma [0] 2 16 3 8" xfId="9301" xr:uid="{00000000-0005-0000-0000-000057480000}"/>
    <cellStyle name="Comma [0] 2 16 4" xfId="620" xr:uid="{00000000-0005-0000-0000-0000B3040000}"/>
    <cellStyle name="Comma [0] 2 16 4 2 2" xfId="2825" xr:uid="{00000000-0005-0000-0000-00002C160000}"/>
    <cellStyle name="Comma [0] 2 16 4 2 2 3" xfId="12595" xr:uid="{00000000-0005-0000-0000-000080620000}"/>
    <cellStyle name="Comma [0] 2 16 4 2 3 2" xfId="8840" xr:uid="{00000000-0005-0000-0000-0000D1440000}"/>
    <cellStyle name="Comma [0] 2 16 4 2 4" xfId="6652" xr:uid="{00000000-0005-0000-0000-0000DB330000}"/>
    <cellStyle name="Comma [0] 2 16 4 2 5" xfId="4991" xr:uid="{00000000-0005-0000-0000-000022270000}"/>
    <cellStyle name="Comma [0] 2 16 4 2 7" xfId="14761" xr:uid="{00000000-0005-0000-0000-000076730000}"/>
    <cellStyle name="Comma [0] 2 16 4 3 2" xfId="6093" xr:uid="{00000000-0005-0000-0000-00009D2F0000}"/>
    <cellStyle name="Comma [0] 2 16 4 3 4" xfId="15863" xr:uid="{00000000-0005-0000-0000-0000F17B0000}"/>
    <cellStyle name="Comma [0] 2 16 4 4 2" xfId="7208" xr:uid="{00000000-0005-0000-0000-000018380000}"/>
    <cellStyle name="Comma [0] 2 16 4 5" xfId="3364" xr:uid="{00000000-0005-0000-0000-0000691A0000}"/>
    <cellStyle name="Comma [0] 2 16 4 5 3" xfId="13134" xr:uid="{00000000-0005-0000-0000-0000BD660000}"/>
    <cellStyle name="Comma [0] 2 16 4 6 2" xfId="10452" xr:uid="{00000000-0005-0000-0000-000089510000}"/>
    <cellStyle name="Comma [0] 2 16 4 7" xfId="4432" xr:uid="{00000000-0005-0000-0000-0000E4220000}"/>
    <cellStyle name="Comma [0] 2 16 4 9" xfId="14202" xr:uid="{00000000-0005-0000-0000-0000386F0000}"/>
    <cellStyle name="Comma [0] 2 16 5 2" xfId="1835" xr:uid="{00000000-0005-0000-0000-0000660E0000}"/>
    <cellStyle name="Comma [0] 2 16 5 2 2 2" xfId="7834" xr:uid="{00000000-0005-0000-0000-00000B3D0000}"/>
    <cellStyle name="Comma [0] 2 16 5 2 3" xfId="3990" xr:uid="{00000000-0005-0000-0000-00005C1F0000}"/>
    <cellStyle name="Comma [0] 2 16 5 2 3 3" xfId="13760" xr:uid="{00000000-0005-0000-0000-0000B06B0000}"/>
    <cellStyle name="Comma [0] 2 16 5 2 4 2" xfId="11606" xr:uid="{00000000-0005-0000-0000-0000BA5A0000}"/>
    <cellStyle name="Comma [0] 2 16 5 2 6" xfId="10010" xr:uid="{00000000-0005-0000-0000-0000014E0000}"/>
    <cellStyle name="Comma [0] 2 16 5 3" xfId="1307" xr:uid="{00000000-0005-0000-0000-0000280A0000}"/>
    <cellStyle name="Comma [0] 2 16 5 3 3" xfId="11078" xr:uid="{00000000-0005-0000-0000-00007C560000}"/>
    <cellStyle name="Comma [0] 2 16 5 4" xfId="2364" xr:uid="{00000000-0005-0000-0000-0000A3120000}"/>
    <cellStyle name="Comma [0] 2 16 5 4 3" xfId="12134" xr:uid="{00000000-0005-0000-0000-0000F75E0000}"/>
    <cellStyle name="Comma [0] 2 16 5 5 2" xfId="8379" xr:uid="{00000000-0005-0000-0000-000048410000}"/>
    <cellStyle name="Comma [0] 2 16 5 6" xfId="5633" xr:uid="{00000000-0005-0000-0000-0000142C0000}"/>
    <cellStyle name="Comma [0] 2 16 5 6 3" xfId="15403" xr:uid="{00000000-0005-0000-0000-000068780000}"/>
    <cellStyle name="Comma [0] 2 16 5 8" xfId="9482" xr:uid="{00000000-0005-0000-0000-0000C3490000}"/>
    <cellStyle name="Comma [0] 2 16 6" xfId="852" xr:uid="{00000000-0005-0000-0000-00008B060000}"/>
    <cellStyle name="Comma [0] 2 16 6 2 2" xfId="3005" xr:uid="{00000000-0005-0000-0000-000096170000}"/>
    <cellStyle name="Comma [0] 2 16 6 2 2 3" xfId="12775" xr:uid="{00000000-0005-0000-0000-0000EA630000}"/>
    <cellStyle name="Comma [0] 2 16 6 2 3 2" xfId="9020" xr:uid="{00000000-0005-0000-0000-00003B460000}"/>
    <cellStyle name="Comma [0] 2 16 6 2 4" xfId="6832" xr:uid="{00000000-0005-0000-0000-000045350000}"/>
    <cellStyle name="Comma [0] 2 16 6 2 5" xfId="5171" xr:uid="{00000000-0005-0000-0000-00008C280000}"/>
    <cellStyle name="Comma [0] 2 16 6 2 7" xfId="14941" xr:uid="{00000000-0005-0000-0000-0000E0740000}"/>
    <cellStyle name="Comma [0] 2 16 6 3 2" xfId="6274" xr:uid="{00000000-0005-0000-0000-000007310000}"/>
    <cellStyle name="Comma [0] 2 16 6 4" xfId="2447" xr:uid="{00000000-0005-0000-0000-000058130000}"/>
    <cellStyle name="Comma [0] 2 16 6 4 3" xfId="12217" xr:uid="{00000000-0005-0000-0000-0000AC5F0000}"/>
    <cellStyle name="Comma [0] 2 16 6 5 2" xfId="8462" xr:uid="{00000000-0005-0000-0000-0000FD410000}"/>
    <cellStyle name="Comma [0] 2 16 6 6" xfId="5716" xr:uid="{00000000-0005-0000-0000-0000C92C0000}"/>
    <cellStyle name="Comma [0] 2 16 6 6 3" xfId="15486" xr:uid="{00000000-0005-0000-0000-00001D790000}"/>
    <cellStyle name="Comma [0] 2 16 6 8" xfId="9565" xr:uid="{00000000-0005-0000-0000-0000784A0000}"/>
    <cellStyle name="Comma [0] 2 16 7" xfId="1470" xr:uid="{00000000-0005-0000-0000-00008A0B0000}"/>
    <cellStyle name="Comma [0] 2 16 7 2 2" xfId="7469" xr:uid="{00000000-0005-0000-0000-00002F3A0000}"/>
    <cellStyle name="Comma [0] 2 16 7 3" xfId="3625" xr:uid="{00000000-0005-0000-0000-0000801C0000}"/>
    <cellStyle name="Comma [0] 2 16 7 3 3" xfId="13395" xr:uid="{00000000-0005-0000-0000-0000D4680000}"/>
    <cellStyle name="Comma [0] 2 16 7 4 2" xfId="11241" xr:uid="{00000000-0005-0000-0000-0000DE570000}"/>
    <cellStyle name="Comma [0] 2 16 7 6" xfId="9645" xr:uid="{00000000-0005-0000-0000-0000254B0000}"/>
    <cellStyle name="Comma [0] 2 16 8" xfId="942" xr:uid="{00000000-0005-0000-0000-00004C070000}"/>
    <cellStyle name="Comma [0] 2 16 8 3" xfId="10714" xr:uid="{00000000-0005-0000-0000-0000A0530000}"/>
    <cellStyle name="Comma [0] 2 16 9" xfId="2000" xr:uid="{00000000-0005-0000-0000-0000C80F0000}"/>
    <cellStyle name="Comma [0] 2 16 9 3" xfId="11770" xr:uid="{00000000-0005-0000-0000-00001C5C0000}"/>
    <cellStyle name="Comma [0] 2 18" xfId="219" xr:uid="{00000000-0005-0000-0000-0000A0010000}"/>
    <cellStyle name="Comma [0] 2 18 2 2" xfId="2550" xr:uid="{00000000-0005-0000-0000-000014140000}"/>
    <cellStyle name="Comma [0] 2 18 2 2 3" xfId="12320" xr:uid="{00000000-0005-0000-0000-000068600000}"/>
    <cellStyle name="Comma [0] 2 18 2 3 2" xfId="8565" xr:uid="{00000000-0005-0000-0000-0000B9420000}"/>
    <cellStyle name="Comma [0] 2 18 2 4" xfId="6377" xr:uid="{00000000-0005-0000-0000-0000C3310000}"/>
    <cellStyle name="Comma [0] 2 18 2 5" xfId="4716" xr:uid="{00000000-0005-0000-0000-00000A250000}"/>
    <cellStyle name="Comma [0] 2 18 2 7" xfId="14486" xr:uid="{00000000-0005-0000-0000-00005E710000}"/>
    <cellStyle name="Comma [0] 2 18 3 2" xfId="5818" xr:uid="{00000000-0005-0000-0000-0000852D0000}"/>
    <cellStyle name="Comma [0] 2 18 3 4" xfId="15588" xr:uid="{00000000-0005-0000-0000-0000D9790000}"/>
    <cellStyle name="Comma [0] 2 18 4 2" xfId="6933" xr:uid="{00000000-0005-0000-0000-000000360000}"/>
    <cellStyle name="Comma [0] 2 18 5" xfId="3089" xr:uid="{00000000-0005-0000-0000-000051180000}"/>
    <cellStyle name="Comma [0] 2 18 5 3" xfId="12859" xr:uid="{00000000-0005-0000-0000-0000A5640000}"/>
    <cellStyle name="Comma [0] 2 18 6 2" xfId="10177" xr:uid="{00000000-0005-0000-0000-0000714F0000}"/>
    <cellStyle name="Comma [0] 2 18 7" xfId="4157" xr:uid="{00000000-0005-0000-0000-0000CC200000}"/>
    <cellStyle name="Comma [0] 2 18 9" xfId="13927" xr:uid="{00000000-0005-0000-0000-0000206D0000}"/>
    <cellStyle name="Comma [0] 2 19 2" xfId="1565" xr:uid="{00000000-0005-0000-0000-0000570C0000}"/>
    <cellStyle name="Comma [0] 2 19 2 2 2" xfId="7564" xr:uid="{00000000-0005-0000-0000-0000FC3A0000}"/>
    <cellStyle name="Comma [0] 2 19 2 3" xfId="3720" xr:uid="{00000000-0005-0000-0000-00004D1D0000}"/>
    <cellStyle name="Comma [0] 2 19 2 3 3" xfId="13490" xr:uid="{00000000-0005-0000-0000-0000A1690000}"/>
    <cellStyle name="Comma [0] 2 19 2 4 2" xfId="11336" xr:uid="{00000000-0005-0000-0000-0000AB580000}"/>
    <cellStyle name="Comma [0] 2 19 2 6" xfId="9740" xr:uid="{00000000-0005-0000-0000-0000F24B0000}"/>
    <cellStyle name="Comma [0] 2 19 3" xfId="1037" xr:uid="{00000000-0005-0000-0000-000019080000}"/>
    <cellStyle name="Comma [0] 2 19 3 3" xfId="10809" xr:uid="{00000000-0005-0000-0000-00006D540000}"/>
    <cellStyle name="Comma [0] 2 19 4" xfId="2095" xr:uid="{00000000-0005-0000-0000-000094100000}"/>
    <cellStyle name="Comma [0] 2 19 4 3" xfId="11865" xr:uid="{00000000-0005-0000-0000-0000E85C0000}"/>
    <cellStyle name="Comma [0] 2 19 5 2" xfId="8110" xr:uid="{00000000-0005-0000-0000-0000393F0000}"/>
    <cellStyle name="Comma [0] 2 19 6" xfId="5364" xr:uid="{00000000-0005-0000-0000-0000052A0000}"/>
    <cellStyle name="Comma [0] 2 19 6 3" xfId="15134" xr:uid="{00000000-0005-0000-0000-000059760000}"/>
    <cellStyle name="Comma [0] 2 19 8" xfId="9213" xr:uid="{00000000-0005-0000-0000-0000B4470000}"/>
    <cellStyle name="Comma [0] 2 2" xfId="40" xr:uid="{00000000-0005-0000-0000-00004A000000}"/>
    <cellStyle name="Comma [0] 2 2 10 2" xfId="7931" xr:uid="{00000000-0005-0000-0000-0000D83D0000}"/>
    <cellStyle name="Comma [0] 2 2 11" xfId="5185" xr:uid="{00000000-0005-0000-0000-0000A4280000}"/>
    <cellStyle name="Comma [0] 2 2 11 3" xfId="14955" xr:uid="{00000000-0005-0000-0000-0000F8740000}"/>
    <cellStyle name="Comma [0] 2 2 13" xfId="9034" xr:uid="{00000000-0005-0000-0000-000053460000}"/>
    <cellStyle name="Comma [0] 2 2 2" xfId="264" xr:uid="{00000000-0005-0000-0000-000002020000}"/>
    <cellStyle name="Comma [0] 2 2 2 2 2" xfId="2555" xr:uid="{00000000-0005-0000-0000-000026140000}"/>
    <cellStyle name="Comma [0] 2 2 2 2 2 3" xfId="12325" xr:uid="{00000000-0005-0000-0000-00007A600000}"/>
    <cellStyle name="Comma [0] 2 2 2 2 3 2" xfId="8570" xr:uid="{00000000-0005-0000-0000-0000CB420000}"/>
    <cellStyle name="Comma [0] 2 2 2 2 4" xfId="6382" xr:uid="{00000000-0005-0000-0000-0000D5310000}"/>
    <cellStyle name="Comma [0] 2 2 2 2 5" xfId="4721" xr:uid="{00000000-0005-0000-0000-00001C250000}"/>
    <cellStyle name="Comma [0] 2 2 2 2 7" xfId="14491" xr:uid="{00000000-0005-0000-0000-000070710000}"/>
    <cellStyle name="Comma [0] 2 2 2 3 2" xfId="5823" xr:uid="{00000000-0005-0000-0000-0000972D0000}"/>
    <cellStyle name="Comma [0] 2 2 2 3 4" xfId="15593" xr:uid="{00000000-0005-0000-0000-0000EB790000}"/>
    <cellStyle name="Comma [0] 2 2 2 4 2" xfId="6938" xr:uid="{00000000-0005-0000-0000-000012360000}"/>
    <cellStyle name="Comma [0] 2 2 2 5" xfId="3094" xr:uid="{00000000-0005-0000-0000-000063180000}"/>
    <cellStyle name="Comma [0] 2 2 2 5 3" xfId="12864" xr:uid="{00000000-0005-0000-0000-0000B7640000}"/>
    <cellStyle name="Comma [0] 2 2 2 6 2" xfId="10182" xr:uid="{00000000-0005-0000-0000-0000834F0000}"/>
    <cellStyle name="Comma [0] 2 2 2 7" xfId="4162" xr:uid="{00000000-0005-0000-0000-0000DE200000}"/>
    <cellStyle name="Comma [0] 2 2 2 9" xfId="13932" xr:uid="{00000000-0005-0000-0000-0000326D0000}"/>
    <cellStyle name="Comma [0] 2 2 3 2" xfId="1569" xr:uid="{00000000-0005-0000-0000-0000650C0000}"/>
    <cellStyle name="Comma [0] 2 2 3 2 2 2" xfId="7568" xr:uid="{00000000-0005-0000-0000-00000A3B0000}"/>
    <cellStyle name="Comma [0] 2 2 3 2 3" xfId="3724" xr:uid="{00000000-0005-0000-0000-00005B1D0000}"/>
    <cellStyle name="Comma [0] 2 2 3 2 3 3" xfId="13494" xr:uid="{00000000-0005-0000-0000-0000AF690000}"/>
    <cellStyle name="Comma [0] 2 2 3 2 4 2" xfId="11340" xr:uid="{00000000-0005-0000-0000-0000B9580000}"/>
    <cellStyle name="Comma [0] 2 2 3 2 6" xfId="9744" xr:uid="{00000000-0005-0000-0000-0000004C0000}"/>
    <cellStyle name="Comma [0] 2 2 3 3" xfId="1041" xr:uid="{00000000-0005-0000-0000-000027080000}"/>
    <cellStyle name="Comma [0] 2 2 3 3 3" xfId="10813" xr:uid="{00000000-0005-0000-0000-00007B540000}"/>
    <cellStyle name="Comma [0] 2 2 3 4" xfId="2099" xr:uid="{00000000-0005-0000-0000-0000A2100000}"/>
    <cellStyle name="Comma [0] 2 2 3 4 3" xfId="11869" xr:uid="{00000000-0005-0000-0000-0000F65C0000}"/>
    <cellStyle name="Comma [0] 2 2 3 5 2" xfId="8114" xr:uid="{00000000-0005-0000-0000-0000473F0000}"/>
    <cellStyle name="Comma [0] 2 2 3 6" xfId="5368" xr:uid="{00000000-0005-0000-0000-0000132A0000}"/>
    <cellStyle name="Comma [0] 2 2 3 6 3" xfId="15138" xr:uid="{00000000-0005-0000-0000-000067760000}"/>
    <cellStyle name="Comma [0] 2 2 3 8" xfId="9217" xr:uid="{00000000-0005-0000-0000-0000C2470000}"/>
    <cellStyle name="Comma [0] 2 2 4" xfId="534" xr:uid="{00000000-0005-0000-0000-00001B040000}"/>
    <cellStyle name="Comma [0] 2 2 4 2 2" xfId="2740" xr:uid="{00000000-0005-0000-0000-000096150000}"/>
    <cellStyle name="Comma [0] 2 2 4 2 2 3" xfId="12510" xr:uid="{00000000-0005-0000-0000-0000EA610000}"/>
    <cellStyle name="Comma [0] 2 2 4 2 3 2" xfId="8755" xr:uid="{00000000-0005-0000-0000-00003B440000}"/>
    <cellStyle name="Comma [0] 2 2 4 2 4" xfId="6567" xr:uid="{00000000-0005-0000-0000-000045330000}"/>
    <cellStyle name="Comma [0] 2 2 4 2 5" xfId="4906" xr:uid="{00000000-0005-0000-0000-00008C260000}"/>
    <cellStyle name="Comma [0] 2 2 4 2 7" xfId="14676" xr:uid="{00000000-0005-0000-0000-0000E0720000}"/>
    <cellStyle name="Comma [0] 2 2 4 3 2" xfId="6008" xr:uid="{00000000-0005-0000-0000-0000072F0000}"/>
    <cellStyle name="Comma [0] 2 2 4 3 4" xfId="15778" xr:uid="{00000000-0005-0000-0000-00005B7B0000}"/>
    <cellStyle name="Comma [0] 2 2 4 4 2" xfId="7123" xr:uid="{00000000-0005-0000-0000-000082370000}"/>
    <cellStyle name="Comma [0] 2 2 4 5" xfId="3279" xr:uid="{00000000-0005-0000-0000-0000D3190000}"/>
    <cellStyle name="Comma [0] 2 2 4 5 3" xfId="13049" xr:uid="{00000000-0005-0000-0000-000027660000}"/>
    <cellStyle name="Comma [0] 2 2 4 6 2" xfId="10367" xr:uid="{00000000-0005-0000-0000-0000F3500000}"/>
    <cellStyle name="Comma [0] 2 2 4 7" xfId="4347" xr:uid="{00000000-0005-0000-0000-00004E220000}"/>
    <cellStyle name="Comma [0] 2 2 4 9" xfId="14117" xr:uid="{00000000-0005-0000-0000-0000A26E0000}"/>
    <cellStyle name="Comma [0] 2 2 5 2" xfId="1751" xr:uid="{00000000-0005-0000-0000-0000D10D0000}"/>
    <cellStyle name="Comma [0] 2 2 5 2 2 2" xfId="7750" xr:uid="{00000000-0005-0000-0000-0000763C0000}"/>
    <cellStyle name="Comma [0] 2 2 5 2 3" xfId="3906" xr:uid="{00000000-0005-0000-0000-0000C71E0000}"/>
    <cellStyle name="Comma [0] 2 2 5 2 3 3" xfId="13676" xr:uid="{00000000-0005-0000-0000-00001B6B0000}"/>
    <cellStyle name="Comma [0] 2 2 5 2 4 2" xfId="11522" xr:uid="{00000000-0005-0000-0000-0000255A0000}"/>
    <cellStyle name="Comma [0] 2 2 5 2 6" xfId="9926" xr:uid="{00000000-0005-0000-0000-00006C4D0000}"/>
    <cellStyle name="Comma [0] 2 2 5 3" xfId="1223" xr:uid="{00000000-0005-0000-0000-000093090000}"/>
    <cellStyle name="Comma [0] 2 2 5 3 3" xfId="10995" xr:uid="{00000000-0005-0000-0000-0000E7550000}"/>
    <cellStyle name="Comma [0] 2 2 5 4" xfId="2281" xr:uid="{00000000-0005-0000-0000-00000E120000}"/>
    <cellStyle name="Comma [0] 2 2 5 4 3" xfId="12051" xr:uid="{00000000-0005-0000-0000-0000625E0000}"/>
    <cellStyle name="Comma [0] 2 2 5 5 2" xfId="8296" xr:uid="{00000000-0005-0000-0000-0000B3400000}"/>
    <cellStyle name="Comma [0] 2 2 5 6" xfId="5550" xr:uid="{00000000-0005-0000-0000-00007F2B0000}"/>
    <cellStyle name="Comma [0] 2 2 5 6 3" xfId="15320" xr:uid="{00000000-0005-0000-0000-0000D3770000}"/>
    <cellStyle name="Comma [0] 2 2 5 8" xfId="9399" xr:uid="{00000000-0005-0000-0000-00002E490000}"/>
    <cellStyle name="Comma [0] 2 2 6" xfId="769" xr:uid="{00000000-0005-0000-0000-0000F6050000}"/>
    <cellStyle name="Comma [0] 2 2 6 2 2" xfId="2922" xr:uid="{00000000-0005-0000-0000-000001170000}"/>
    <cellStyle name="Comma [0] 2 2 6 2 2 3" xfId="12692" xr:uid="{00000000-0005-0000-0000-000055630000}"/>
    <cellStyle name="Comma [0] 2 2 6 2 3 2" xfId="8937" xr:uid="{00000000-0005-0000-0000-0000A6450000}"/>
    <cellStyle name="Comma [0] 2 2 6 2 4" xfId="6749" xr:uid="{00000000-0005-0000-0000-0000B0340000}"/>
    <cellStyle name="Comma [0] 2 2 6 2 5" xfId="5088" xr:uid="{00000000-0005-0000-0000-0000F7270000}"/>
    <cellStyle name="Comma [0] 2 2 6 2 7" xfId="14858" xr:uid="{00000000-0005-0000-0000-00004B740000}"/>
    <cellStyle name="Comma [0] 2 2 6 3 2" xfId="6191" xr:uid="{00000000-0005-0000-0000-000072300000}"/>
    <cellStyle name="Comma [0] 2 2 6 3 4" xfId="15960" xr:uid="{00000000-0005-0000-0000-0000C67C0000}"/>
    <cellStyle name="Comma [0] 2 2 6 4 2" xfId="7306" xr:uid="{00000000-0005-0000-0000-0000ED380000}"/>
    <cellStyle name="Comma [0] 2 2 6 5" xfId="3462" xr:uid="{00000000-0005-0000-0000-00003E1B0000}"/>
    <cellStyle name="Comma [0] 2 2 6 5 3" xfId="13232" xr:uid="{00000000-0005-0000-0000-000092670000}"/>
    <cellStyle name="Comma [0] 2 2 6 6 2" xfId="10550" xr:uid="{00000000-0005-0000-0000-00005E520000}"/>
    <cellStyle name="Comma [0] 2 2 6 7" xfId="4530" xr:uid="{00000000-0005-0000-0000-0000B9230000}"/>
    <cellStyle name="Comma [0] 2 2 6 9" xfId="14300" xr:uid="{00000000-0005-0000-0000-00000D700000}"/>
    <cellStyle name="Comma [0] 2 2 7 2" xfId="2457" xr:uid="{00000000-0005-0000-0000-000070130000}"/>
    <cellStyle name="Comma [0] 2 2 7 2 3" xfId="12227" xr:uid="{00000000-0005-0000-0000-0000C45F0000}"/>
    <cellStyle name="Comma [0] 2 2 7 3 2" xfId="8472" xr:uid="{00000000-0005-0000-0000-000015420000}"/>
    <cellStyle name="Comma [0] 2 2 7 4" xfId="6284" xr:uid="{00000000-0005-0000-0000-00001F310000}"/>
    <cellStyle name="Comma [0] 2 2 7 5" xfId="4623" xr:uid="{00000000-0005-0000-0000-000066240000}"/>
    <cellStyle name="Comma [0] 2 2 7 7" xfId="14393" xr:uid="{00000000-0005-0000-0000-0000BA700000}"/>
    <cellStyle name="Comma [0] 2 2 8 2" xfId="5726" xr:uid="{00000000-0005-0000-0000-0000E12C0000}"/>
    <cellStyle name="Comma [0] 2 2 8 4" xfId="15496" xr:uid="{00000000-0005-0000-0000-000035790000}"/>
    <cellStyle name="Comma [0] 2 2 9 2" xfId="6842" xr:uid="{00000000-0005-0000-0000-00005D350000}"/>
    <cellStyle name="Comma [0] 2 20" xfId="506" xr:uid="{00000000-0005-0000-0000-0000DC030000}"/>
    <cellStyle name="Comma [0] 2 20 2 2" xfId="2735" xr:uid="{00000000-0005-0000-0000-000085150000}"/>
    <cellStyle name="Comma [0] 2 20 2 2 3" xfId="12505" xr:uid="{00000000-0005-0000-0000-0000D9610000}"/>
    <cellStyle name="Comma [0] 2 20 2 3 2" xfId="8750" xr:uid="{00000000-0005-0000-0000-00002A440000}"/>
    <cellStyle name="Comma [0] 2 20 2 4" xfId="6562" xr:uid="{00000000-0005-0000-0000-000034330000}"/>
    <cellStyle name="Comma [0] 2 20 2 5" xfId="4901" xr:uid="{00000000-0005-0000-0000-00007B260000}"/>
    <cellStyle name="Comma [0] 2 20 2 7" xfId="14671" xr:uid="{00000000-0005-0000-0000-0000CF720000}"/>
    <cellStyle name="Comma [0] 2 20 3 2" xfId="6003" xr:uid="{00000000-0005-0000-0000-0000F62E0000}"/>
    <cellStyle name="Comma [0] 2 20 3 4" xfId="15773" xr:uid="{00000000-0005-0000-0000-00004A7B0000}"/>
    <cellStyle name="Comma [0] 2 20 4 2" xfId="7118" xr:uid="{00000000-0005-0000-0000-000071370000}"/>
    <cellStyle name="Comma [0] 2 20 5" xfId="3274" xr:uid="{00000000-0005-0000-0000-0000C2190000}"/>
    <cellStyle name="Comma [0] 2 20 5 3" xfId="13044" xr:uid="{00000000-0005-0000-0000-000016660000}"/>
    <cellStyle name="Comma [0] 2 20 6 2" xfId="10362" xr:uid="{00000000-0005-0000-0000-0000E2500000}"/>
    <cellStyle name="Comma [0] 2 20 7" xfId="4342" xr:uid="{00000000-0005-0000-0000-00003D220000}"/>
    <cellStyle name="Comma [0] 2 20 9" xfId="14112" xr:uid="{00000000-0005-0000-0000-0000916E0000}"/>
    <cellStyle name="Comma [0] 2 21 2" xfId="1746" xr:uid="{00000000-0005-0000-0000-0000C10D0000}"/>
    <cellStyle name="Comma [0] 2 21 2 2 2" xfId="7745" xr:uid="{00000000-0005-0000-0000-0000663C0000}"/>
    <cellStyle name="Comma [0] 2 21 2 3" xfId="3901" xr:uid="{00000000-0005-0000-0000-0000B71E0000}"/>
    <cellStyle name="Comma [0] 2 21 2 3 3" xfId="13671" xr:uid="{00000000-0005-0000-0000-00000B6B0000}"/>
    <cellStyle name="Comma [0] 2 21 2 4 2" xfId="11517" xr:uid="{00000000-0005-0000-0000-0000155A0000}"/>
    <cellStyle name="Comma [0] 2 21 2 6" xfId="9921" xr:uid="{00000000-0005-0000-0000-00005C4D0000}"/>
    <cellStyle name="Comma [0] 2 21 3" xfId="1218" xr:uid="{00000000-0005-0000-0000-000083090000}"/>
    <cellStyle name="Comma [0] 2 21 3 3" xfId="10990" xr:uid="{00000000-0005-0000-0000-0000D7550000}"/>
    <cellStyle name="Comma [0] 2 21 4" xfId="2276" xr:uid="{00000000-0005-0000-0000-0000FE110000}"/>
    <cellStyle name="Comma [0] 2 21 4 3" xfId="12046" xr:uid="{00000000-0005-0000-0000-0000525E0000}"/>
    <cellStyle name="Comma [0] 2 21 5 2" xfId="8291" xr:uid="{00000000-0005-0000-0000-0000A3400000}"/>
    <cellStyle name="Comma [0] 2 21 6" xfId="5545" xr:uid="{00000000-0005-0000-0000-00006F2B0000}"/>
    <cellStyle name="Comma [0] 2 21 6 3" xfId="15315" xr:uid="{00000000-0005-0000-0000-0000C3770000}"/>
    <cellStyle name="Comma [0] 2 21 8" xfId="9394" xr:uid="{00000000-0005-0000-0000-00001E490000}"/>
    <cellStyle name="Comma [0] 2 22" xfId="742" xr:uid="{00000000-0005-0000-0000-0000B7050000}"/>
    <cellStyle name="Comma [0] 2 22 2 2" xfId="2917" xr:uid="{00000000-0005-0000-0000-0000F1160000}"/>
    <cellStyle name="Comma [0] 2 22 2 2 3" xfId="12687" xr:uid="{00000000-0005-0000-0000-000045630000}"/>
    <cellStyle name="Comma [0] 2 22 2 3 2" xfId="8932" xr:uid="{00000000-0005-0000-0000-000096450000}"/>
    <cellStyle name="Comma [0] 2 22 2 4" xfId="6744" xr:uid="{00000000-0005-0000-0000-0000A0340000}"/>
    <cellStyle name="Comma [0] 2 22 2 5" xfId="5083" xr:uid="{00000000-0005-0000-0000-0000E7270000}"/>
    <cellStyle name="Comma [0] 2 22 2 7" xfId="14853" xr:uid="{00000000-0005-0000-0000-00003B740000}"/>
    <cellStyle name="Comma [0] 2 22 3 2" xfId="6186" xr:uid="{00000000-0005-0000-0000-000062300000}"/>
    <cellStyle name="Comma [0] 2 22 3 4" xfId="15955" xr:uid="{00000000-0005-0000-0000-0000B67C0000}"/>
    <cellStyle name="Comma [0] 2 22 4 2" xfId="7301" xr:uid="{00000000-0005-0000-0000-0000DD380000}"/>
    <cellStyle name="Comma [0] 2 22 5" xfId="3457" xr:uid="{00000000-0005-0000-0000-00002E1B0000}"/>
    <cellStyle name="Comma [0] 2 22 5 3" xfId="13227" xr:uid="{00000000-0005-0000-0000-000082670000}"/>
    <cellStyle name="Comma [0] 2 22 6 2" xfId="10545" xr:uid="{00000000-0005-0000-0000-00004E520000}"/>
    <cellStyle name="Comma [0] 2 22 7" xfId="4525" xr:uid="{00000000-0005-0000-0000-0000A9230000}"/>
    <cellStyle name="Comma [0] 2 22 9" xfId="14295" xr:uid="{00000000-0005-0000-0000-0000FD6F0000}"/>
    <cellStyle name="Comma [0] 2 24" xfId="1398" xr:uid="{00000000-0005-0000-0000-0000EB0A0000}"/>
    <cellStyle name="Comma [0] 2 24 2 2" xfId="7397" xr:uid="{00000000-0005-0000-0000-000090390000}"/>
    <cellStyle name="Comma [0] 2 24 3" xfId="3553" xr:uid="{00000000-0005-0000-0000-0000E11B0000}"/>
    <cellStyle name="Comma [0] 2 24 3 3" xfId="13323" xr:uid="{00000000-0005-0000-0000-000035680000}"/>
    <cellStyle name="Comma [0] 2 24 4 2" xfId="11169" xr:uid="{00000000-0005-0000-0000-00003F570000}"/>
    <cellStyle name="Comma [0] 2 24 6" xfId="9573" xr:uid="{00000000-0005-0000-0000-0000864A0000}"/>
    <cellStyle name="Comma [0] 2 25" xfId="870" xr:uid="{00000000-0005-0000-0000-0000AD060000}"/>
    <cellStyle name="Comma [0] 2 25 3" xfId="10641" xr:uid="{00000000-0005-0000-0000-000001530000}"/>
    <cellStyle name="Comma [0] 2 26" xfId="1926" xr:uid="{00000000-0005-0000-0000-0000290F0000}"/>
    <cellStyle name="Comma [0] 2 26 3" xfId="11697" xr:uid="{00000000-0005-0000-0000-00007D5B0000}"/>
    <cellStyle name="Comma [0] 2 27 2" xfId="7925" xr:uid="{00000000-0005-0000-0000-0000CE3D0000}"/>
    <cellStyle name="Comma [0] 2 28" xfId="5179" xr:uid="{00000000-0005-0000-0000-00009A280000}"/>
    <cellStyle name="Comma [0] 2 28 3" xfId="14949" xr:uid="{00000000-0005-0000-0000-0000EE740000}"/>
    <cellStyle name="Comma [0] 2 3" xfId="50" xr:uid="{00000000-0005-0000-0000-000060000000}"/>
    <cellStyle name="Comma [0] 2 3 10 2" xfId="7936" xr:uid="{00000000-0005-0000-0000-0000E13D0000}"/>
    <cellStyle name="Comma [0] 2 3 11" xfId="5190" xr:uid="{00000000-0005-0000-0000-0000AD280000}"/>
    <cellStyle name="Comma [0] 2 3 11 3" xfId="14960" xr:uid="{00000000-0005-0000-0000-000001750000}"/>
    <cellStyle name="Comma [0] 2 3 13" xfId="9039" xr:uid="{00000000-0005-0000-0000-00005C460000}"/>
    <cellStyle name="Comma [0] 2 3 2" xfId="273" xr:uid="{00000000-0005-0000-0000-000012020000}"/>
    <cellStyle name="Comma [0] 2 3 2 2 2" xfId="2560" xr:uid="{00000000-0005-0000-0000-00002F140000}"/>
    <cellStyle name="Comma [0] 2 3 2 2 2 3" xfId="12330" xr:uid="{00000000-0005-0000-0000-000083600000}"/>
    <cellStyle name="Comma [0] 2 3 2 2 3 2" xfId="8575" xr:uid="{00000000-0005-0000-0000-0000D4420000}"/>
    <cellStyle name="Comma [0] 2 3 2 2 4" xfId="6387" xr:uid="{00000000-0005-0000-0000-0000DE310000}"/>
    <cellStyle name="Comma [0] 2 3 2 2 5" xfId="4726" xr:uid="{00000000-0005-0000-0000-000025250000}"/>
    <cellStyle name="Comma [0] 2 3 2 2 7" xfId="14496" xr:uid="{00000000-0005-0000-0000-000079710000}"/>
    <cellStyle name="Comma [0] 2 3 2 3 2" xfId="5828" xr:uid="{00000000-0005-0000-0000-0000A02D0000}"/>
    <cellStyle name="Comma [0] 2 3 2 3 4" xfId="15598" xr:uid="{00000000-0005-0000-0000-0000F4790000}"/>
    <cellStyle name="Comma [0] 2 3 2 4 2" xfId="6943" xr:uid="{00000000-0005-0000-0000-00001B360000}"/>
    <cellStyle name="Comma [0] 2 3 2 5" xfId="3099" xr:uid="{00000000-0005-0000-0000-00006C180000}"/>
    <cellStyle name="Comma [0] 2 3 2 5 3" xfId="12869" xr:uid="{00000000-0005-0000-0000-0000C0640000}"/>
    <cellStyle name="Comma [0] 2 3 2 6 2" xfId="10187" xr:uid="{00000000-0005-0000-0000-00008C4F0000}"/>
    <cellStyle name="Comma [0] 2 3 2 7" xfId="4167" xr:uid="{00000000-0005-0000-0000-0000E7200000}"/>
    <cellStyle name="Comma [0] 2 3 2 9" xfId="13937" xr:uid="{00000000-0005-0000-0000-00003B6D0000}"/>
    <cellStyle name="Comma [0] 2 3 3 2" xfId="1574" xr:uid="{00000000-0005-0000-0000-00006E0C0000}"/>
    <cellStyle name="Comma [0] 2 3 3 2 2 2" xfId="7573" xr:uid="{00000000-0005-0000-0000-0000133B0000}"/>
    <cellStyle name="Comma [0] 2 3 3 2 3" xfId="3729" xr:uid="{00000000-0005-0000-0000-0000641D0000}"/>
    <cellStyle name="Comma [0] 2 3 3 2 3 3" xfId="13499" xr:uid="{00000000-0005-0000-0000-0000B8690000}"/>
    <cellStyle name="Comma [0] 2 3 3 2 4 2" xfId="11345" xr:uid="{00000000-0005-0000-0000-0000C2580000}"/>
    <cellStyle name="Comma [0] 2 3 3 2 6" xfId="9749" xr:uid="{00000000-0005-0000-0000-0000094C0000}"/>
    <cellStyle name="Comma [0] 2 3 3 3" xfId="1046" xr:uid="{00000000-0005-0000-0000-000030080000}"/>
    <cellStyle name="Comma [0] 2 3 3 3 3" xfId="10818" xr:uid="{00000000-0005-0000-0000-000084540000}"/>
    <cellStyle name="Comma [0] 2 3 3 4" xfId="2104" xr:uid="{00000000-0005-0000-0000-0000AB100000}"/>
    <cellStyle name="Comma [0] 2 3 3 4 3" xfId="11874" xr:uid="{00000000-0005-0000-0000-0000FF5C0000}"/>
    <cellStyle name="Comma [0] 2 3 3 5 2" xfId="8119" xr:uid="{00000000-0005-0000-0000-0000503F0000}"/>
    <cellStyle name="Comma [0] 2 3 3 6" xfId="5373" xr:uid="{00000000-0005-0000-0000-00001C2A0000}"/>
    <cellStyle name="Comma [0] 2 3 3 6 3" xfId="15143" xr:uid="{00000000-0005-0000-0000-000070760000}"/>
    <cellStyle name="Comma [0] 2 3 3 8" xfId="9222" xr:uid="{00000000-0005-0000-0000-0000CB470000}"/>
    <cellStyle name="Comma [0] 2 3 4" xfId="539" xr:uid="{00000000-0005-0000-0000-000024040000}"/>
    <cellStyle name="Comma [0] 2 3 4 2 2" xfId="2745" xr:uid="{00000000-0005-0000-0000-00009F150000}"/>
    <cellStyle name="Comma [0] 2 3 4 2 2 3" xfId="12515" xr:uid="{00000000-0005-0000-0000-0000F3610000}"/>
    <cellStyle name="Comma [0] 2 3 4 2 3 2" xfId="8760" xr:uid="{00000000-0005-0000-0000-000044440000}"/>
    <cellStyle name="Comma [0] 2 3 4 2 4" xfId="6572" xr:uid="{00000000-0005-0000-0000-00004E330000}"/>
    <cellStyle name="Comma [0] 2 3 4 2 5" xfId="4911" xr:uid="{00000000-0005-0000-0000-000095260000}"/>
    <cellStyle name="Comma [0] 2 3 4 2 7" xfId="14681" xr:uid="{00000000-0005-0000-0000-0000E9720000}"/>
    <cellStyle name="Comma [0] 2 3 4 3 2" xfId="6013" xr:uid="{00000000-0005-0000-0000-0000102F0000}"/>
    <cellStyle name="Comma [0] 2 3 4 3 4" xfId="15783" xr:uid="{00000000-0005-0000-0000-0000647B0000}"/>
    <cellStyle name="Comma [0] 2 3 4 4 2" xfId="7128" xr:uid="{00000000-0005-0000-0000-00008B370000}"/>
    <cellStyle name="Comma [0] 2 3 4 5" xfId="3284" xr:uid="{00000000-0005-0000-0000-0000DC190000}"/>
    <cellStyle name="Comma [0] 2 3 4 5 3" xfId="13054" xr:uid="{00000000-0005-0000-0000-000030660000}"/>
    <cellStyle name="Comma [0] 2 3 4 6 2" xfId="10372" xr:uid="{00000000-0005-0000-0000-0000FC500000}"/>
    <cellStyle name="Comma [0] 2 3 4 7" xfId="4352" xr:uid="{00000000-0005-0000-0000-000057220000}"/>
    <cellStyle name="Comma [0] 2 3 4 9" xfId="14122" xr:uid="{00000000-0005-0000-0000-0000AB6E0000}"/>
    <cellStyle name="Comma [0] 2 3 5 2" xfId="1756" xr:uid="{00000000-0005-0000-0000-0000DA0D0000}"/>
    <cellStyle name="Comma [0] 2 3 5 2 2 2" xfId="7755" xr:uid="{00000000-0005-0000-0000-00007F3C0000}"/>
    <cellStyle name="Comma [0] 2 3 5 2 3" xfId="3911" xr:uid="{00000000-0005-0000-0000-0000D01E0000}"/>
    <cellStyle name="Comma [0] 2 3 5 2 3 3" xfId="13681" xr:uid="{00000000-0005-0000-0000-0000246B0000}"/>
    <cellStyle name="Comma [0] 2 3 5 2 4 2" xfId="11527" xr:uid="{00000000-0005-0000-0000-00002E5A0000}"/>
    <cellStyle name="Comma [0] 2 3 5 2 6" xfId="9931" xr:uid="{00000000-0005-0000-0000-0000754D0000}"/>
    <cellStyle name="Comma [0] 2 3 5 3" xfId="1228" xr:uid="{00000000-0005-0000-0000-00009C090000}"/>
    <cellStyle name="Comma [0] 2 3 5 3 3" xfId="11000" xr:uid="{00000000-0005-0000-0000-0000F0550000}"/>
    <cellStyle name="Comma [0] 2 3 5 4" xfId="2286" xr:uid="{00000000-0005-0000-0000-000017120000}"/>
    <cellStyle name="Comma [0] 2 3 5 4 3" xfId="12056" xr:uid="{00000000-0005-0000-0000-00006B5E0000}"/>
    <cellStyle name="Comma [0] 2 3 5 5 2" xfId="8301" xr:uid="{00000000-0005-0000-0000-0000BC400000}"/>
    <cellStyle name="Comma [0] 2 3 5 6" xfId="5555" xr:uid="{00000000-0005-0000-0000-0000882B0000}"/>
    <cellStyle name="Comma [0] 2 3 5 6 3" xfId="15325" xr:uid="{00000000-0005-0000-0000-0000DC770000}"/>
    <cellStyle name="Comma [0] 2 3 5 8" xfId="9404" xr:uid="{00000000-0005-0000-0000-000037490000}"/>
    <cellStyle name="Comma [0] 2 3 6" xfId="774" xr:uid="{00000000-0005-0000-0000-0000FF050000}"/>
    <cellStyle name="Comma [0] 2 3 6 2 2" xfId="2927" xr:uid="{00000000-0005-0000-0000-00000A170000}"/>
    <cellStyle name="Comma [0] 2 3 6 2 2 3" xfId="12697" xr:uid="{00000000-0005-0000-0000-00005E630000}"/>
    <cellStyle name="Comma [0] 2 3 6 2 3 2" xfId="8942" xr:uid="{00000000-0005-0000-0000-0000AF450000}"/>
    <cellStyle name="Comma [0] 2 3 6 2 4" xfId="6754" xr:uid="{00000000-0005-0000-0000-0000B9340000}"/>
    <cellStyle name="Comma [0] 2 3 6 2 5" xfId="5093" xr:uid="{00000000-0005-0000-0000-000000280000}"/>
    <cellStyle name="Comma [0] 2 3 6 2 7" xfId="14863" xr:uid="{00000000-0005-0000-0000-000054740000}"/>
    <cellStyle name="Comma [0] 2 3 6 3 2" xfId="6196" xr:uid="{00000000-0005-0000-0000-00007B300000}"/>
    <cellStyle name="Comma [0] 2 3 6 3 4" xfId="15965" xr:uid="{00000000-0005-0000-0000-0000CF7C0000}"/>
    <cellStyle name="Comma [0] 2 3 6 4 2" xfId="7311" xr:uid="{00000000-0005-0000-0000-0000F6380000}"/>
    <cellStyle name="Comma [0] 2 3 6 5" xfId="3467" xr:uid="{00000000-0005-0000-0000-0000471B0000}"/>
    <cellStyle name="Comma [0] 2 3 6 5 3" xfId="13237" xr:uid="{00000000-0005-0000-0000-00009B670000}"/>
    <cellStyle name="Comma [0] 2 3 6 6 2" xfId="10555" xr:uid="{00000000-0005-0000-0000-000067520000}"/>
    <cellStyle name="Comma [0] 2 3 6 7" xfId="4535" xr:uid="{00000000-0005-0000-0000-0000C2230000}"/>
    <cellStyle name="Comma [0] 2 3 6 9" xfId="14305" xr:uid="{00000000-0005-0000-0000-000016700000}"/>
    <cellStyle name="Comma [0] 2 3 7 2" xfId="2462" xr:uid="{00000000-0005-0000-0000-000079130000}"/>
    <cellStyle name="Comma [0] 2 3 7 2 3" xfId="12232" xr:uid="{00000000-0005-0000-0000-0000CD5F0000}"/>
    <cellStyle name="Comma [0] 2 3 7 3 2" xfId="8477" xr:uid="{00000000-0005-0000-0000-00001E420000}"/>
    <cellStyle name="Comma [0] 2 3 7 4" xfId="6289" xr:uid="{00000000-0005-0000-0000-000028310000}"/>
    <cellStyle name="Comma [0] 2 3 7 5" xfId="4628" xr:uid="{00000000-0005-0000-0000-00006F240000}"/>
    <cellStyle name="Comma [0] 2 3 7 7" xfId="14398" xr:uid="{00000000-0005-0000-0000-0000C3700000}"/>
    <cellStyle name="Comma [0] 2 3 8 2" xfId="5731" xr:uid="{00000000-0005-0000-0000-0000EA2C0000}"/>
    <cellStyle name="Comma [0] 2 3 8 4" xfId="15501" xr:uid="{00000000-0005-0000-0000-00003E790000}"/>
    <cellStyle name="Comma [0] 2 3 9 2" xfId="6847" xr:uid="{00000000-0005-0000-0000-000066350000}"/>
    <cellStyle name="Comma [0] 2 30" xfId="9028" xr:uid="{00000000-0005-0000-0000-000049460000}"/>
    <cellStyle name="Comma [0] 2 4" xfId="61" xr:uid="{00000000-0005-0000-0000-00006D000000}"/>
    <cellStyle name="Comma [0] 2 4 10 2" xfId="7942" xr:uid="{00000000-0005-0000-0000-0000E93D0000}"/>
    <cellStyle name="Comma [0] 2 4 11" xfId="5196" xr:uid="{00000000-0005-0000-0000-0000B5280000}"/>
    <cellStyle name="Comma [0] 2 4 11 3" xfId="14966" xr:uid="{00000000-0005-0000-0000-000009750000}"/>
    <cellStyle name="Comma [0] 2 4 13" xfId="9045" xr:uid="{00000000-0005-0000-0000-000064460000}"/>
    <cellStyle name="Comma [0] 2 4 2" xfId="280" xr:uid="{00000000-0005-0000-0000-00001C020000}"/>
    <cellStyle name="Comma [0] 2 4 2 2 2" xfId="2566" xr:uid="{00000000-0005-0000-0000-000038140000}"/>
    <cellStyle name="Comma [0] 2 4 2 2 2 3" xfId="12336" xr:uid="{00000000-0005-0000-0000-00008C600000}"/>
    <cellStyle name="Comma [0] 2 4 2 2 3 2" xfId="8581" xr:uid="{00000000-0005-0000-0000-0000DD420000}"/>
    <cellStyle name="Comma [0] 2 4 2 2 4" xfId="6393" xr:uid="{00000000-0005-0000-0000-0000E7310000}"/>
    <cellStyle name="Comma [0] 2 4 2 2 5" xfId="4732" xr:uid="{00000000-0005-0000-0000-00002E250000}"/>
    <cellStyle name="Comma [0] 2 4 2 2 7" xfId="14502" xr:uid="{00000000-0005-0000-0000-000082710000}"/>
    <cellStyle name="Comma [0] 2 4 2 3 2" xfId="5834" xr:uid="{00000000-0005-0000-0000-0000A92D0000}"/>
    <cellStyle name="Comma [0] 2 4 2 3 4" xfId="15604" xr:uid="{00000000-0005-0000-0000-0000FD790000}"/>
    <cellStyle name="Comma [0] 2 4 2 4 2" xfId="6949" xr:uid="{00000000-0005-0000-0000-000024360000}"/>
    <cellStyle name="Comma [0] 2 4 2 5" xfId="3105" xr:uid="{00000000-0005-0000-0000-000075180000}"/>
    <cellStyle name="Comma [0] 2 4 2 5 3" xfId="12875" xr:uid="{00000000-0005-0000-0000-0000C9640000}"/>
    <cellStyle name="Comma [0] 2 4 2 6 2" xfId="10193" xr:uid="{00000000-0005-0000-0000-0000954F0000}"/>
    <cellStyle name="Comma [0] 2 4 2 7" xfId="4173" xr:uid="{00000000-0005-0000-0000-0000F0200000}"/>
    <cellStyle name="Comma [0] 2 4 2 9" xfId="13943" xr:uid="{00000000-0005-0000-0000-0000446D0000}"/>
    <cellStyle name="Comma [0] 2 4 3 2" xfId="1580" xr:uid="{00000000-0005-0000-0000-0000760C0000}"/>
    <cellStyle name="Comma [0] 2 4 3 2 2 2" xfId="7579" xr:uid="{00000000-0005-0000-0000-00001B3B0000}"/>
    <cellStyle name="Comma [0] 2 4 3 2 3" xfId="3735" xr:uid="{00000000-0005-0000-0000-00006C1D0000}"/>
    <cellStyle name="Comma [0] 2 4 3 2 3 3" xfId="13505" xr:uid="{00000000-0005-0000-0000-0000C0690000}"/>
    <cellStyle name="Comma [0] 2 4 3 2 4 2" xfId="11351" xr:uid="{00000000-0005-0000-0000-0000CA580000}"/>
    <cellStyle name="Comma [0] 2 4 3 2 6" xfId="9755" xr:uid="{00000000-0005-0000-0000-0000114C0000}"/>
    <cellStyle name="Comma [0] 2 4 3 3" xfId="1052" xr:uid="{00000000-0005-0000-0000-000038080000}"/>
    <cellStyle name="Comma [0] 2 4 3 3 3" xfId="10824" xr:uid="{00000000-0005-0000-0000-00008C540000}"/>
    <cellStyle name="Comma [0] 2 4 3 4" xfId="2110" xr:uid="{00000000-0005-0000-0000-0000B3100000}"/>
    <cellStyle name="Comma [0] 2 4 3 4 3" xfId="11880" xr:uid="{00000000-0005-0000-0000-0000075D0000}"/>
    <cellStyle name="Comma [0] 2 4 3 5 2" xfId="8125" xr:uid="{00000000-0005-0000-0000-0000583F0000}"/>
    <cellStyle name="Comma [0] 2 4 3 6" xfId="5379" xr:uid="{00000000-0005-0000-0000-0000242A0000}"/>
    <cellStyle name="Comma [0] 2 4 3 6 3" xfId="15149" xr:uid="{00000000-0005-0000-0000-000078760000}"/>
    <cellStyle name="Comma [0] 2 4 3 8" xfId="9228" xr:uid="{00000000-0005-0000-0000-0000D3470000}"/>
    <cellStyle name="Comma [0] 2 4 4" xfId="546" xr:uid="{00000000-0005-0000-0000-00002D040000}"/>
    <cellStyle name="Comma [0] 2 4 4 2 2" xfId="2752" xr:uid="{00000000-0005-0000-0000-0000A8150000}"/>
    <cellStyle name="Comma [0] 2 4 4 2 2 3" xfId="12522" xr:uid="{00000000-0005-0000-0000-0000FC610000}"/>
    <cellStyle name="Comma [0] 2 4 4 2 3 2" xfId="8767" xr:uid="{00000000-0005-0000-0000-00004D440000}"/>
    <cellStyle name="Comma [0] 2 4 4 2 4" xfId="6579" xr:uid="{00000000-0005-0000-0000-000057330000}"/>
    <cellStyle name="Comma [0] 2 4 4 2 5" xfId="4918" xr:uid="{00000000-0005-0000-0000-00009E260000}"/>
    <cellStyle name="Comma [0] 2 4 4 2 7" xfId="14688" xr:uid="{00000000-0005-0000-0000-0000F2720000}"/>
    <cellStyle name="Comma [0] 2 4 4 3 2" xfId="6020" xr:uid="{00000000-0005-0000-0000-0000192F0000}"/>
    <cellStyle name="Comma [0] 2 4 4 3 4" xfId="15790" xr:uid="{00000000-0005-0000-0000-00006D7B0000}"/>
    <cellStyle name="Comma [0] 2 4 4 4 2" xfId="7135" xr:uid="{00000000-0005-0000-0000-000094370000}"/>
    <cellStyle name="Comma [0] 2 4 4 5" xfId="3291" xr:uid="{00000000-0005-0000-0000-0000E5190000}"/>
    <cellStyle name="Comma [0] 2 4 4 5 3" xfId="13061" xr:uid="{00000000-0005-0000-0000-000039660000}"/>
    <cellStyle name="Comma [0] 2 4 4 6 2" xfId="10379" xr:uid="{00000000-0005-0000-0000-000005510000}"/>
    <cellStyle name="Comma [0] 2 4 4 7" xfId="4359" xr:uid="{00000000-0005-0000-0000-000060220000}"/>
    <cellStyle name="Comma [0] 2 4 4 9" xfId="14129" xr:uid="{00000000-0005-0000-0000-0000B46E0000}"/>
    <cellStyle name="Comma [0] 2 4 5 2" xfId="1762" xr:uid="{00000000-0005-0000-0000-0000E20D0000}"/>
    <cellStyle name="Comma [0] 2 4 5 2 2 2" xfId="7761" xr:uid="{00000000-0005-0000-0000-0000873C0000}"/>
    <cellStyle name="Comma [0] 2 4 5 2 3" xfId="3917" xr:uid="{00000000-0005-0000-0000-0000D81E0000}"/>
    <cellStyle name="Comma [0] 2 4 5 2 3 3" xfId="13687" xr:uid="{00000000-0005-0000-0000-00002C6B0000}"/>
    <cellStyle name="Comma [0] 2 4 5 2 4 2" xfId="11533" xr:uid="{00000000-0005-0000-0000-0000365A0000}"/>
    <cellStyle name="Comma [0] 2 4 5 2 6" xfId="9937" xr:uid="{00000000-0005-0000-0000-00007D4D0000}"/>
    <cellStyle name="Comma [0] 2 4 5 3" xfId="1234" xr:uid="{00000000-0005-0000-0000-0000A4090000}"/>
    <cellStyle name="Comma [0] 2 4 5 3 3" xfId="11006" xr:uid="{00000000-0005-0000-0000-0000F8550000}"/>
    <cellStyle name="Comma [0] 2 4 5 4" xfId="2292" xr:uid="{00000000-0005-0000-0000-00001F120000}"/>
    <cellStyle name="Comma [0] 2 4 5 4 3" xfId="12062" xr:uid="{00000000-0005-0000-0000-0000735E0000}"/>
    <cellStyle name="Comma [0] 2 4 5 5 2" xfId="8307" xr:uid="{00000000-0005-0000-0000-0000C4400000}"/>
    <cellStyle name="Comma [0] 2 4 5 6" xfId="5561" xr:uid="{00000000-0005-0000-0000-0000902B0000}"/>
    <cellStyle name="Comma [0] 2 4 5 6 3" xfId="15331" xr:uid="{00000000-0005-0000-0000-0000E4770000}"/>
    <cellStyle name="Comma [0] 2 4 5 8" xfId="9410" xr:uid="{00000000-0005-0000-0000-00003F490000}"/>
    <cellStyle name="Comma [0] 2 4 6" xfId="780" xr:uid="{00000000-0005-0000-0000-000007060000}"/>
    <cellStyle name="Comma [0] 2 4 6 2 2" xfId="2933" xr:uid="{00000000-0005-0000-0000-000012170000}"/>
    <cellStyle name="Comma [0] 2 4 6 2 2 3" xfId="12703" xr:uid="{00000000-0005-0000-0000-000066630000}"/>
    <cellStyle name="Comma [0] 2 4 6 2 3 2" xfId="8948" xr:uid="{00000000-0005-0000-0000-0000B7450000}"/>
    <cellStyle name="Comma [0] 2 4 6 2 4" xfId="6760" xr:uid="{00000000-0005-0000-0000-0000C1340000}"/>
    <cellStyle name="Comma [0] 2 4 6 2 5" xfId="5099" xr:uid="{00000000-0005-0000-0000-000008280000}"/>
    <cellStyle name="Comma [0] 2 4 6 2 7" xfId="14869" xr:uid="{00000000-0005-0000-0000-00005C740000}"/>
    <cellStyle name="Comma [0] 2 4 6 3 2" xfId="6202" xr:uid="{00000000-0005-0000-0000-000083300000}"/>
    <cellStyle name="Comma [0] 2 4 6 3 4" xfId="15971" xr:uid="{00000000-0005-0000-0000-0000D77C0000}"/>
    <cellStyle name="Comma [0] 2 4 6 4 2" xfId="7317" xr:uid="{00000000-0005-0000-0000-0000FE380000}"/>
    <cellStyle name="Comma [0] 2 4 6 5" xfId="3473" xr:uid="{00000000-0005-0000-0000-00004F1B0000}"/>
    <cellStyle name="Comma [0] 2 4 6 5 3" xfId="13243" xr:uid="{00000000-0005-0000-0000-0000A3670000}"/>
    <cellStyle name="Comma [0] 2 4 6 6 2" xfId="10561" xr:uid="{00000000-0005-0000-0000-00006F520000}"/>
    <cellStyle name="Comma [0] 2 4 6 7" xfId="4541" xr:uid="{00000000-0005-0000-0000-0000CA230000}"/>
    <cellStyle name="Comma [0] 2 4 6 9" xfId="14311" xr:uid="{00000000-0005-0000-0000-00001E700000}"/>
    <cellStyle name="Comma [0] 2 4 7 2" xfId="2468" xr:uid="{00000000-0005-0000-0000-000081130000}"/>
    <cellStyle name="Comma [0] 2 4 7 2 3" xfId="12238" xr:uid="{00000000-0005-0000-0000-0000D55F0000}"/>
    <cellStyle name="Comma [0] 2 4 7 3 2" xfId="8483" xr:uid="{00000000-0005-0000-0000-000026420000}"/>
    <cellStyle name="Comma [0] 2 4 7 4" xfId="6295" xr:uid="{00000000-0005-0000-0000-000030310000}"/>
    <cellStyle name="Comma [0] 2 4 7 5" xfId="4634" xr:uid="{00000000-0005-0000-0000-000077240000}"/>
    <cellStyle name="Comma [0] 2 4 7 7" xfId="14404" xr:uid="{00000000-0005-0000-0000-0000CB700000}"/>
    <cellStyle name="Comma [0] 2 4 8 2" xfId="5737" xr:uid="{00000000-0005-0000-0000-0000F22C0000}"/>
    <cellStyle name="Comma [0] 2 4 8 4" xfId="15506" xr:uid="{00000000-0005-0000-0000-000046790000}"/>
    <cellStyle name="Comma [0] 2 4 9 2" xfId="6852" xr:uid="{00000000-0005-0000-0000-00006E350000}"/>
    <cellStyle name="Comma [0] 2 5" xfId="68" xr:uid="{00000000-0005-0000-0000-000078000000}"/>
    <cellStyle name="Comma [0] 2 5 10 2" xfId="7949" xr:uid="{00000000-0005-0000-0000-0000F43D0000}"/>
    <cellStyle name="Comma [0] 2 5 11" xfId="5203" xr:uid="{00000000-0005-0000-0000-0000C0280000}"/>
    <cellStyle name="Comma [0] 2 5 11 3" xfId="14973" xr:uid="{00000000-0005-0000-0000-000014750000}"/>
    <cellStyle name="Comma [0] 2 5 13" xfId="9052" xr:uid="{00000000-0005-0000-0000-00006F460000}"/>
    <cellStyle name="Comma [0] 2 5 2" xfId="287" xr:uid="{00000000-0005-0000-0000-000027020000}"/>
    <cellStyle name="Comma [0] 2 5 2 2 2" xfId="2573" xr:uid="{00000000-0005-0000-0000-000043140000}"/>
    <cellStyle name="Comma [0] 2 5 2 2 2 3" xfId="12343" xr:uid="{00000000-0005-0000-0000-000097600000}"/>
    <cellStyle name="Comma [0] 2 5 2 2 3 2" xfId="8588" xr:uid="{00000000-0005-0000-0000-0000E8420000}"/>
    <cellStyle name="Comma [0] 2 5 2 2 4" xfId="6400" xr:uid="{00000000-0005-0000-0000-0000F2310000}"/>
    <cellStyle name="Comma [0] 2 5 2 2 5" xfId="4739" xr:uid="{00000000-0005-0000-0000-000039250000}"/>
    <cellStyle name="Comma [0] 2 5 2 2 7" xfId="14509" xr:uid="{00000000-0005-0000-0000-00008D710000}"/>
    <cellStyle name="Comma [0] 2 5 2 3 2" xfId="5841" xr:uid="{00000000-0005-0000-0000-0000B42D0000}"/>
    <cellStyle name="Comma [0] 2 5 2 3 4" xfId="15611" xr:uid="{00000000-0005-0000-0000-0000087A0000}"/>
    <cellStyle name="Comma [0] 2 5 2 4 2" xfId="6956" xr:uid="{00000000-0005-0000-0000-00002F360000}"/>
    <cellStyle name="Comma [0] 2 5 2 5" xfId="3112" xr:uid="{00000000-0005-0000-0000-000080180000}"/>
    <cellStyle name="Comma [0] 2 5 2 5 3" xfId="12882" xr:uid="{00000000-0005-0000-0000-0000D4640000}"/>
    <cellStyle name="Comma [0] 2 5 2 6 2" xfId="10200" xr:uid="{00000000-0005-0000-0000-0000A04F0000}"/>
    <cellStyle name="Comma [0] 2 5 2 7" xfId="4180" xr:uid="{00000000-0005-0000-0000-0000FB200000}"/>
    <cellStyle name="Comma [0] 2 5 2 9" xfId="13950" xr:uid="{00000000-0005-0000-0000-00004F6D0000}"/>
    <cellStyle name="Comma [0] 2 5 3 2" xfId="1587" xr:uid="{00000000-0005-0000-0000-0000810C0000}"/>
    <cellStyle name="Comma [0] 2 5 3 2 2 2" xfId="7586" xr:uid="{00000000-0005-0000-0000-0000263B0000}"/>
    <cellStyle name="Comma [0] 2 5 3 2 3" xfId="3742" xr:uid="{00000000-0005-0000-0000-0000771D0000}"/>
    <cellStyle name="Comma [0] 2 5 3 2 3 3" xfId="13512" xr:uid="{00000000-0005-0000-0000-0000CB690000}"/>
    <cellStyle name="Comma [0] 2 5 3 2 4 2" xfId="11358" xr:uid="{00000000-0005-0000-0000-0000D5580000}"/>
    <cellStyle name="Comma [0] 2 5 3 2 6" xfId="9762" xr:uid="{00000000-0005-0000-0000-00001C4C0000}"/>
    <cellStyle name="Comma [0] 2 5 3 3" xfId="1059" xr:uid="{00000000-0005-0000-0000-000043080000}"/>
    <cellStyle name="Comma [0] 2 5 3 3 3" xfId="10831" xr:uid="{00000000-0005-0000-0000-000097540000}"/>
    <cellStyle name="Comma [0] 2 5 3 4" xfId="2117" xr:uid="{00000000-0005-0000-0000-0000BE100000}"/>
    <cellStyle name="Comma [0] 2 5 3 4 3" xfId="11887" xr:uid="{00000000-0005-0000-0000-0000125D0000}"/>
    <cellStyle name="Comma [0] 2 5 3 5 2" xfId="8132" xr:uid="{00000000-0005-0000-0000-0000633F0000}"/>
    <cellStyle name="Comma [0] 2 5 3 6" xfId="5386" xr:uid="{00000000-0005-0000-0000-00002F2A0000}"/>
    <cellStyle name="Comma [0] 2 5 3 6 3" xfId="15156" xr:uid="{00000000-0005-0000-0000-000083760000}"/>
    <cellStyle name="Comma [0] 2 5 3 8" xfId="9235" xr:uid="{00000000-0005-0000-0000-0000DE470000}"/>
    <cellStyle name="Comma [0] 2 5 4" xfId="553" xr:uid="{00000000-0005-0000-0000-000038040000}"/>
    <cellStyle name="Comma [0] 2 5 4 2 2" xfId="2759" xr:uid="{00000000-0005-0000-0000-0000B3150000}"/>
    <cellStyle name="Comma [0] 2 5 4 2 2 3" xfId="12529" xr:uid="{00000000-0005-0000-0000-000007620000}"/>
    <cellStyle name="Comma [0] 2 5 4 2 3 2" xfId="8774" xr:uid="{00000000-0005-0000-0000-000058440000}"/>
    <cellStyle name="Comma [0] 2 5 4 2 4" xfId="6586" xr:uid="{00000000-0005-0000-0000-000062330000}"/>
    <cellStyle name="Comma [0] 2 5 4 2 5" xfId="4925" xr:uid="{00000000-0005-0000-0000-0000A9260000}"/>
    <cellStyle name="Comma [0] 2 5 4 2 7" xfId="14695" xr:uid="{00000000-0005-0000-0000-0000FD720000}"/>
    <cellStyle name="Comma [0] 2 5 4 3 2" xfId="6027" xr:uid="{00000000-0005-0000-0000-0000242F0000}"/>
    <cellStyle name="Comma [0] 2 5 4 3 4" xfId="15797" xr:uid="{00000000-0005-0000-0000-0000787B0000}"/>
    <cellStyle name="Comma [0] 2 5 4 4 2" xfId="7142" xr:uid="{00000000-0005-0000-0000-00009F370000}"/>
    <cellStyle name="Comma [0] 2 5 4 5" xfId="3298" xr:uid="{00000000-0005-0000-0000-0000F0190000}"/>
    <cellStyle name="Comma [0] 2 5 4 5 3" xfId="13068" xr:uid="{00000000-0005-0000-0000-000044660000}"/>
    <cellStyle name="Comma [0] 2 5 4 6 2" xfId="10386" xr:uid="{00000000-0005-0000-0000-000010510000}"/>
    <cellStyle name="Comma [0] 2 5 4 7" xfId="4366" xr:uid="{00000000-0005-0000-0000-00006B220000}"/>
    <cellStyle name="Comma [0] 2 5 4 9" xfId="14136" xr:uid="{00000000-0005-0000-0000-0000BF6E0000}"/>
    <cellStyle name="Comma [0] 2 5 5 2" xfId="1769" xr:uid="{00000000-0005-0000-0000-0000ED0D0000}"/>
    <cellStyle name="Comma [0] 2 5 5 2 2 2" xfId="7768" xr:uid="{00000000-0005-0000-0000-0000923C0000}"/>
    <cellStyle name="Comma [0] 2 5 5 2 3" xfId="3924" xr:uid="{00000000-0005-0000-0000-0000E31E0000}"/>
    <cellStyle name="Comma [0] 2 5 5 2 3 3" xfId="13694" xr:uid="{00000000-0005-0000-0000-0000376B0000}"/>
    <cellStyle name="Comma [0] 2 5 5 2 4 2" xfId="11540" xr:uid="{00000000-0005-0000-0000-0000415A0000}"/>
    <cellStyle name="Comma [0] 2 5 5 2 6" xfId="9944" xr:uid="{00000000-0005-0000-0000-0000884D0000}"/>
    <cellStyle name="Comma [0] 2 5 5 3" xfId="1241" xr:uid="{00000000-0005-0000-0000-0000AF090000}"/>
    <cellStyle name="Comma [0] 2 5 5 3 3" xfId="11013" xr:uid="{00000000-0005-0000-0000-000003560000}"/>
    <cellStyle name="Comma [0] 2 5 5 4" xfId="2299" xr:uid="{00000000-0005-0000-0000-00002A120000}"/>
    <cellStyle name="Comma [0] 2 5 5 4 3" xfId="12069" xr:uid="{00000000-0005-0000-0000-00007E5E0000}"/>
    <cellStyle name="Comma [0] 2 5 5 5 2" xfId="8314" xr:uid="{00000000-0005-0000-0000-0000CF400000}"/>
    <cellStyle name="Comma [0] 2 5 5 6" xfId="5568" xr:uid="{00000000-0005-0000-0000-00009B2B0000}"/>
    <cellStyle name="Comma [0] 2 5 5 6 3" xfId="15338" xr:uid="{00000000-0005-0000-0000-0000EF770000}"/>
    <cellStyle name="Comma [0] 2 5 5 8" xfId="9417" xr:uid="{00000000-0005-0000-0000-00004A490000}"/>
    <cellStyle name="Comma [0] 2 5 6" xfId="787" xr:uid="{00000000-0005-0000-0000-000012060000}"/>
    <cellStyle name="Comma [0] 2 5 6 2 2" xfId="2940" xr:uid="{00000000-0005-0000-0000-00001D170000}"/>
    <cellStyle name="Comma [0] 2 5 6 2 2 3" xfId="12710" xr:uid="{00000000-0005-0000-0000-000071630000}"/>
    <cellStyle name="Comma [0] 2 5 6 2 3 2" xfId="8955" xr:uid="{00000000-0005-0000-0000-0000C2450000}"/>
    <cellStyle name="Comma [0] 2 5 6 2 4" xfId="6767" xr:uid="{00000000-0005-0000-0000-0000CC340000}"/>
    <cellStyle name="Comma [0] 2 5 6 2 5" xfId="5106" xr:uid="{00000000-0005-0000-0000-000013280000}"/>
    <cellStyle name="Comma [0] 2 5 6 2 7" xfId="14876" xr:uid="{00000000-0005-0000-0000-000067740000}"/>
    <cellStyle name="Comma [0] 2 5 6 3 2" xfId="6209" xr:uid="{00000000-0005-0000-0000-00008E300000}"/>
    <cellStyle name="Comma [0] 2 5 6 3 4" xfId="15978" xr:uid="{00000000-0005-0000-0000-0000E27C0000}"/>
    <cellStyle name="Comma [0] 2 5 6 4 2" xfId="7324" xr:uid="{00000000-0005-0000-0000-000009390000}"/>
    <cellStyle name="Comma [0] 2 5 6 5" xfId="3480" xr:uid="{00000000-0005-0000-0000-00005A1B0000}"/>
    <cellStyle name="Comma [0] 2 5 6 5 3" xfId="13250" xr:uid="{00000000-0005-0000-0000-0000AE670000}"/>
    <cellStyle name="Comma [0] 2 5 6 6 2" xfId="10568" xr:uid="{00000000-0005-0000-0000-00007A520000}"/>
    <cellStyle name="Comma [0] 2 5 6 7" xfId="4548" xr:uid="{00000000-0005-0000-0000-0000D5230000}"/>
    <cellStyle name="Comma [0] 2 5 6 9" xfId="14318" xr:uid="{00000000-0005-0000-0000-000029700000}"/>
    <cellStyle name="Comma [0] 2 5 7 2" xfId="2475" xr:uid="{00000000-0005-0000-0000-00008C130000}"/>
    <cellStyle name="Comma [0] 2 5 7 2 3" xfId="12245" xr:uid="{00000000-0005-0000-0000-0000E05F0000}"/>
    <cellStyle name="Comma [0] 2 5 7 3 2" xfId="8490" xr:uid="{00000000-0005-0000-0000-000031420000}"/>
    <cellStyle name="Comma [0] 2 5 7 4" xfId="6302" xr:uid="{00000000-0005-0000-0000-00003B310000}"/>
    <cellStyle name="Comma [0] 2 5 7 5" xfId="4641" xr:uid="{00000000-0005-0000-0000-000082240000}"/>
    <cellStyle name="Comma [0] 2 5 7 7" xfId="14411" xr:uid="{00000000-0005-0000-0000-0000D6700000}"/>
    <cellStyle name="Comma [0] 2 5 8 2" xfId="5744" xr:uid="{00000000-0005-0000-0000-0000FD2C0000}"/>
    <cellStyle name="Comma [0] 2 5 8 4" xfId="15513" xr:uid="{00000000-0005-0000-0000-000051790000}"/>
    <cellStyle name="Comma [0] 2 5 9 2" xfId="6859" xr:uid="{00000000-0005-0000-0000-000079350000}"/>
    <cellStyle name="Comma [0] 2 6" xfId="76" xr:uid="{00000000-0005-0000-0000-000083000000}"/>
    <cellStyle name="Comma [0] 2 6 10 2" xfId="7957" xr:uid="{00000000-0005-0000-0000-0000FF3D0000}"/>
    <cellStyle name="Comma [0] 2 6 11" xfId="5211" xr:uid="{00000000-0005-0000-0000-0000CB280000}"/>
    <cellStyle name="Comma [0] 2 6 11 3" xfId="14981" xr:uid="{00000000-0005-0000-0000-00001F750000}"/>
    <cellStyle name="Comma [0] 2 6 13" xfId="9060" xr:uid="{00000000-0005-0000-0000-00007A460000}"/>
    <cellStyle name="Comma [0] 2 6 2" xfId="295" xr:uid="{00000000-0005-0000-0000-000032020000}"/>
    <cellStyle name="Comma [0] 2 6 2 2 2" xfId="2581" xr:uid="{00000000-0005-0000-0000-00004E140000}"/>
    <cellStyle name="Comma [0] 2 6 2 2 2 3" xfId="12351" xr:uid="{00000000-0005-0000-0000-0000A2600000}"/>
    <cellStyle name="Comma [0] 2 6 2 2 3 2" xfId="8596" xr:uid="{00000000-0005-0000-0000-0000F3420000}"/>
    <cellStyle name="Comma [0] 2 6 2 2 4" xfId="6408" xr:uid="{00000000-0005-0000-0000-0000FD310000}"/>
    <cellStyle name="Comma [0] 2 6 2 2 5" xfId="4747" xr:uid="{00000000-0005-0000-0000-000044250000}"/>
    <cellStyle name="Comma [0] 2 6 2 2 7" xfId="14517" xr:uid="{00000000-0005-0000-0000-000098710000}"/>
    <cellStyle name="Comma [0] 2 6 2 3 2" xfId="5849" xr:uid="{00000000-0005-0000-0000-0000BF2D0000}"/>
    <cellStyle name="Comma [0] 2 6 2 3 4" xfId="15619" xr:uid="{00000000-0005-0000-0000-0000137A0000}"/>
    <cellStyle name="Comma [0] 2 6 2 4 2" xfId="6964" xr:uid="{00000000-0005-0000-0000-00003A360000}"/>
    <cellStyle name="Comma [0] 2 6 2 5" xfId="3120" xr:uid="{00000000-0005-0000-0000-00008B180000}"/>
    <cellStyle name="Comma [0] 2 6 2 5 3" xfId="12890" xr:uid="{00000000-0005-0000-0000-0000DF640000}"/>
    <cellStyle name="Comma [0] 2 6 2 6 2" xfId="10208" xr:uid="{00000000-0005-0000-0000-0000AB4F0000}"/>
    <cellStyle name="Comma [0] 2 6 2 7" xfId="4188" xr:uid="{00000000-0005-0000-0000-000006210000}"/>
    <cellStyle name="Comma [0] 2 6 2 9" xfId="13958" xr:uid="{00000000-0005-0000-0000-00005A6D0000}"/>
    <cellStyle name="Comma [0] 2 6 3 2" xfId="1595" xr:uid="{00000000-0005-0000-0000-00008C0C0000}"/>
    <cellStyle name="Comma [0] 2 6 3 2 2 2" xfId="7594" xr:uid="{00000000-0005-0000-0000-0000313B0000}"/>
    <cellStyle name="Comma [0] 2 6 3 2 3" xfId="3750" xr:uid="{00000000-0005-0000-0000-0000821D0000}"/>
    <cellStyle name="Comma [0] 2 6 3 2 3 3" xfId="13520" xr:uid="{00000000-0005-0000-0000-0000D6690000}"/>
    <cellStyle name="Comma [0] 2 6 3 2 4 2" xfId="11366" xr:uid="{00000000-0005-0000-0000-0000E0580000}"/>
    <cellStyle name="Comma [0] 2 6 3 2 6" xfId="9770" xr:uid="{00000000-0005-0000-0000-0000274C0000}"/>
    <cellStyle name="Comma [0] 2 6 3 3" xfId="1067" xr:uid="{00000000-0005-0000-0000-00004E080000}"/>
    <cellStyle name="Comma [0] 2 6 3 3 3" xfId="10839" xr:uid="{00000000-0005-0000-0000-0000A2540000}"/>
    <cellStyle name="Comma [0] 2 6 3 4" xfId="2125" xr:uid="{00000000-0005-0000-0000-0000C9100000}"/>
    <cellStyle name="Comma [0] 2 6 3 4 3" xfId="11895" xr:uid="{00000000-0005-0000-0000-00001D5D0000}"/>
    <cellStyle name="Comma [0] 2 6 3 5 2" xfId="8140" xr:uid="{00000000-0005-0000-0000-00006E3F0000}"/>
    <cellStyle name="Comma [0] 2 6 3 6" xfId="5394" xr:uid="{00000000-0005-0000-0000-00003A2A0000}"/>
    <cellStyle name="Comma [0] 2 6 3 6 3" xfId="15164" xr:uid="{00000000-0005-0000-0000-00008E760000}"/>
    <cellStyle name="Comma [0] 2 6 3 8" xfId="9243" xr:uid="{00000000-0005-0000-0000-0000E9470000}"/>
    <cellStyle name="Comma [0] 2 6 4" xfId="561" xr:uid="{00000000-0005-0000-0000-000043040000}"/>
    <cellStyle name="Comma [0] 2 6 4 2 2" xfId="2767" xr:uid="{00000000-0005-0000-0000-0000BE150000}"/>
    <cellStyle name="Comma [0] 2 6 4 2 2 3" xfId="12537" xr:uid="{00000000-0005-0000-0000-000012620000}"/>
    <cellStyle name="Comma [0] 2 6 4 2 3 2" xfId="8782" xr:uid="{00000000-0005-0000-0000-000063440000}"/>
    <cellStyle name="Comma [0] 2 6 4 2 4" xfId="6594" xr:uid="{00000000-0005-0000-0000-00006D330000}"/>
    <cellStyle name="Comma [0] 2 6 4 2 5" xfId="4933" xr:uid="{00000000-0005-0000-0000-0000B4260000}"/>
    <cellStyle name="Comma [0] 2 6 4 2 7" xfId="14703" xr:uid="{00000000-0005-0000-0000-000008730000}"/>
    <cellStyle name="Comma [0] 2 6 4 3 2" xfId="6035" xr:uid="{00000000-0005-0000-0000-00002F2F0000}"/>
    <cellStyle name="Comma [0] 2 6 4 3 4" xfId="15805" xr:uid="{00000000-0005-0000-0000-0000837B0000}"/>
    <cellStyle name="Comma [0] 2 6 4 4 2" xfId="7150" xr:uid="{00000000-0005-0000-0000-0000AA370000}"/>
    <cellStyle name="Comma [0] 2 6 4 5" xfId="3306" xr:uid="{00000000-0005-0000-0000-0000FB190000}"/>
    <cellStyle name="Comma [0] 2 6 4 5 3" xfId="13076" xr:uid="{00000000-0005-0000-0000-00004F660000}"/>
    <cellStyle name="Comma [0] 2 6 4 6 2" xfId="10394" xr:uid="{00000000-0005-0000-0000-00001B510000}"/>
    <cellStyle name="Comma [0] 2 6 4 7" xfId="4374" xr:uid="{00000000-0005-0000-0000-000076220000}"/>
    <cellStyle name="Comma [0] 2 6 4 9" xfId="14144" xr:uid="{00000000-0005-0000-0000-0000CA6E0000}"/>
    <cellStyle name="Comma [0] 2 6 5 2" xfId="1777" xr:uid="{00000000-0005-0000-0000-0000F80D0000}"/>
    <cellStyle name="Comma [0] 2 6 5 2 2 2" xfId="7776" xr:uid="{00000000-0005-0000-0000-00009D3C0000}"/>
    <cellStyle name="Comma [0] 2 6 5 2 3" xfId="3932" xr:uid="{00000000-0005-0000-0000-0000EE1E0000}"/>
    <cellStyle name="Comma [0] 2 6 5 2 3 3" xfId="13702" xr:uid="{00000000-0005-0000-0000-0000426B0000}"/>
    <cellStyle name="Comma [0] 2 6 5 2 4 2" xfId="11548" xr:uid="{00000000-0005-0000-0000-00004C5A0000}"/>
    <cellStyle name="Comma [0] 2 6 5 2 6" xfId="9952" xr:uid="{00000000-0005-0000-0000-0000934D0000}"/>
    <cellStyle name="Comma [0] 2 6 5 3" xfId="1249" xr:uid="{00000000-0005-0000-0000-0000BA090000}"/>
    <cellStyle name="Comma [0] 2 6 5 3 3" xfId="11021" xr:uid="{00000000-0005-0000-0000-00000E560000}"/>
    <cellStyle name="Comma [0] 2 6 5 4" xfId="2307" xr:uid="{00000000-0005-0000-0000-000035120000}"/>
    <cellStyle name="Comma [0] 2 6 5 4 3" xfId="12077" xr:uid="{00000000-0005-0000-0000-0000895E0000}"/>
    <cellStyle name="Comma [0] 2 6 5 5 2" xfId="8322" xr:uid="{00000000-0005-0000-0000-0000DA400000}"/>
    <cellStyle name="Comma [0] 2 6 5 6" xfId="5576" xr:uid="{00000000-0005-0000-0000-0000A62B0000}"/>
    <cellStyle name="Comma [0] 2 6 5 6 3" xfId="15346" xr:uid="{00000000-0005-0000-0000-0000FA770000}"/>
    <cellStyle name="Comma [0] 2 6 5 8" xfId="9425" xr:uid="{00000000-0005-0000-0000-000055490000}"/>
    <cellStyle name="Comma [0] 2 6 6" xfId="795" xr:uid="{00000000-0005-0000-0000-00001D060000}"/>
    <cellStyle name="Comma [0] 2 6 6 2 2" xfId="2948" xr:uid="{00000000-0005-0000-0000-000028170000}"/>
    <cellStyle name="Comma [0] 2 6 6 2 2 3" xfId="12718" xr:uid="{00000000-0005-0000-0000-00007C630000}"/>
    <cellStyle name="Comma [0] 2 6 6 2 3 2" xfId="8963" xr:uid="{00000000-0005-0000-0000-0000CD450000}"/>
    <cellStyle name="Comma [0] 2 6 6 2 4" xfId="6775" xr:uid="{00000000-0005-0000-0000-0000D7340000}"/>
    <cellStyle name="Comma [0] 2 6 6 2 5" xfId="5114" xr:uid="{00000000-0005-0000-0000-00001E280000}"/>
    <cellStyle name="Comma [0] 2 6 6 2 7" xfId="14884" xr:uid="{00000000-0005-0000-0000-000072740000}"/>
    <cellStyle name="Comma [0] 2 6 6 3 2" xfId="6217" xr:uid="{00000000-0005-0000-0000-000099300000}"/>
    <cellStyle name="Comma [0] 2 6 6 3 4" xfId="15986" xr:uid="{00000000-0005-0000-0000-0000ED7C0000}"/>
    <cellStyle name="Comma [0] 2 6 6 4 2" xfId="7332" xr:uid="{00000000-0005-0000-0000-000014390000}"/>
    <cellStyle name="Comma [0] 2 6 6 5" xfId="3488" xr:uid="{00000000-0005-0000-0000-0000651B0000}"/>
    <cellStyle name="Comma [0] 2 6 6 5 3" xfId="13258" xr:uid="{00000000-0005-0000-0000-0000B9670000}"/>
    <cellStyle name="Comma [0] 2 6 6 6 2" xfId="10576" xr:uid="{00000000-0005-0000-0000-000085520000}"/>
    <cellStyle name="Comma [0] 2 6 6 7" xfId="4556" xr:uid="{00000000-0005-0000-0000-0000E0230000}"/>
    <cellStyle name="Comma [0] 2 6 6 9" xfId="14326" xr:uid="{00000000-0005-0000-0000-000034700000}"/>
    <cellStyle name="Comma [0] 2 6 7 2" xfId="2483" xr:uid="{00000000-0005-0000-0000-000097130000}"/>
    <cellStyle name="Comma [0] 2 6 7 2 3" xfId="12253" xr:uid="{00000000-0005-0000-0000-0000EB5F0000}"/>
    <cellStyle name="Comma [0] 2 6 7 3 2" xfId="8498" xr:uid="{00000000-0005-0000-0000-00003C420000}"/>
    <cellStyle name="Comma [0] 2 6 7 4" xfId="6310" xr:uid="{00000000-0005-0000-0000-000046310000}"/>
    <cellStyle name="Comma [0] 2 6 7 5" xfId="4649" xr:uid="{00000000-0005-0000-0000-00008D240000}"/>
    <cellStyle name="Comma [0] 2 6 7 7" xfId="14419" xr:uid="{00000000-0005-0000-0000-0000E1700000}"/>
    <cellStyle name="Comma [0] 2 6 8 2" xfId="5752" xr:uid="{00000000-0005-0000-0000-0000082D0000}"/>
    <cellStyle name="Comma [0] 2 6 8 4" xfId="15521" xr:uid="{00000000-0005-0000-0000-00005C790000}"/>
    <cellStyle name="Comma [0] 2 6 9 2" xfId="6867" xr:uid="{00000000-0005-0000-0000-000084350000}"/>
    <cellStyle name="Comma [0] 2 7" xfId="82" xr:uid="{00000000-0005-0000-0000-00008C000000}"/>
    <cellStyle name="Comma [0] 2 7 10 2" xfId="7963" xr:uid="{00000000-0005-0000-0000-0000083E0000}"/>
    <cellStyle name="Comma [0] 2 7 11" xfId="5217" xr:uid="{00000000-0005-0000-0000-0000D4280000}"/>
    <cellStyle name="Comma [0] 2 7 11 3" xfId="14987" xr:uid="{00000000-0005-0000-0000-000028750000}"/>
    <cellStyle name="Comma [0] 2 7 13" xfId="9066" xr:uid="{00000000-0005-0000-0000-000083460000}"/>
    <cellStyle name="Comma [0] 2 7 2" xfId="301" xr:uid="{00000000-0005-0000-0000-00003B020000}"/>
    <cellStyle name="Comma [0] 2 7 2 2 2" xfId="2587" xr:uid="{00000000-0005-0000-0000-000057140000}"/>
    <cellStyle name="Comma [0] 2 7 2 2 2 3" xfId="12357" xr:uid="{00000000-0005-0000-0000-0000AB600000}"/>
    <cellStyle name="Comma [0] 2 7 2 2 3 2" xfId="8602" xr:uid="{00000000-0005-0000-0000-0000FC420000}"/>
    <cellStyle name="Comma [0] 2 7 2 2 4" xfId="6414" xr:uid="{00000000-0005-0000-0000-000006320000}"/>
    <cellStyle name="Comma [0] 2 7 2 2 5" xfId="4753" xr:uid="{00000000-0005-0000-0000-00004D250000}"/>
    <cellStyle name="Comma [0] 2 7 2 2 7" xfId="14523" xr:uid="{00000000-0005-0000-0000-0000A1710000}"/>
    <cellStyle name="Comma [0] 2 7 2 3 2" xfId="5855" xr:uid="{00000000-0005-0000-0000-0000C82D0000}"/>
    <cellStyle name="Comma [0] 2 7 2 3 4" xfId="15625" xr:uid="{00000000-0005-0000-0000-00001C7A0000}"/>
    <cellStyle name="Comma [0] 2 7 2 4 2" xfId="6970" xr:uid="{00000000-0005-0000-0000-000043360000}"/>
    <cellStyle name="Comma [0] 2 7 2 5" xfId="3126" xr:uid="{00000000-0005-0000-0000-000094180000}"/>
    <cellStyle name="Comma [0] 2 7 2 5 3" xfId="12896" xr:uid="{00000000-0005-0000-0000-0000E8640000}"/>
    <cellStyle name="Comma [0] 2 7 2 6 2" xfId="10214" xr:uid="{00000000-0005-0000-0000-0000B44F0000}"/>
    <cellStyle name="Comma [0] 2 7 2 7" xfId="4194" xr:uid="{00000000-0005-0000-0000-00000F210000}"/>
    <cellStyle name="Comma [0] 2 7 2 9" xfId="13964" xr:uid="{00000000-0005-0000-0000-0000636D0000}"/>
    <cellStyle name="Comma [0] 2 7 3 2" xfId="1601" xr:uid="{00000000-0005-0000-0000-0000950C0000}"/>
    <cellStyle name="Comma [0] 2 7 3 2 2 2" xfId="7600" xr:uid="{00000000-0005-0000-0000-00003A3B0000}"/>
    <cellStyle name="Comma [0] 2 7 3 2 3" xfId="3756" xr:uid="{00000000-0005-0000-0000-00008B1D0000}"/>
    <cellStyle name="Comma [0] 2 7 3 2 3 3" xfId="13526" xr:uid="{00000000-0005-0000-0000-0000DF690000}"/>
    <cellStyle name="Comma [0] 2 7 3 2 4 2" xfId="11372" xr:uid="{00000000-0005-0000-0000-0000E9580000}"/>
    <cellStyle name="Comma [0] 2 7 3 2 6" xfId="9776" xr:uid="{00000000-0005-0000-0000-0000304C0000}"/>
    <cellStyle name="Comma [0] 2 7 3 3" xfId="1073" xr:uid="{00000000-0005-0000-0000-000057080000}"/>
    <cellStyle name="Comma [0] 2 7 3 3 3" xfId="10845" xr:uid="{00000000-0005-0000-0000-0000AB540000}"/>
    <cellStyle name="Comma [0] 2 7 3 4" xfId="2131" xr:uid="{00000000-0005-0000-0000-0000D2100000}"/>
    <cellStyle name="Comma [0] 2 7 3 4 3" xfId="11901" xr:uid="{00000000-0005-0000-0000-0000265D0000}"/>
    <cellStyle name="Comma [0] 2 7 3 5 2" xfId="8146" xr:uid="{00000000-0005-0000-0000-0000773F0000}"/>
    <cellStyle name="Comma [0] 2 7 3 6" xfId="5400" xr:uid="{00000000-0005-0000-0000-0000432A0000}"/>
    <cellStyle name="Comma [0] 2 7 3 6 3" xfId="15170" xr:uid="{00000000-0005-0000-0000-000097760000}"/>
    <cellStyle name="Comma [0] 2 7 3 8" xfId="9249" xr:uid="{00000000-0005-0000-0000-0000F2470000}"/>
    <cellStyle name="Comma [0] 2 7 4" xfId="567" xr:uid="{00000000-0005-0000-0000-00004C040000}"/>
    <cellStyle name="Comma [0] 2 7 4 2 2" xfId="2773" xr:uid="{00000000-0005-0000-0000-0000C7150000}"/>
    <cellStyle name="Comma [0] 2 7 4 2 2 3" xfId="12543" xr:uid="{00000000-0005-0000-0000-00001B620000}"/>
    <cellStyle name="Comma [0] 2 7 4 2 3 2" xfId="8788" xr:uid="{00000000-0005-0000-0000-00006C440000}"/>
    <cellStyle name="Comma [0] 2 7 4 2 4" xfId="6600" xr:uid="{00000000-0005-0000-0000-000076330000}"/>
    <cellStyle name="Comma [0] 2 7 4 2 5" xfId="4939" xr:uid="{00000000-0005-0000-0000-0000BD260000}"/>
    <cellStyle name="Comma [0] 2 7 4 2 7" xfId="14709" xr:uid="{00000000-0005-0000-0000-000011730000}"/>
    <cellStyle name="Comma [0] 2 7 4 3 2" xfId="6041" xr:uid="{00000000-0005-0000-0000-0000382F0000}"/>
    <cellStyle name="Comma [0] 2 7 4 3 4" xfId="15811" xr:uid="{00000000-0005-0000-0000-00008C7B0000}"/>
    <cellStyle name="Comma [0] 2 7 4 4 2" xfId="7156" xr:uid="{00000000-0005-0000-0000-0000B3370000}"/>
    <cellStyle name="Comma [0] 2 7 4 5" xfId="3312" xr:uid="{00000000-0005-0000-0000-0000041A0000}"/>
    <cellStyle name="Comma [0] 2 7 4 5 3" xfId="13082" xr:uid="{00000000-0005-0000-0000-000058660000}"/>
    <cellStyle name="Comma [0] 2 7 4 6 2" xfId="10400" xr:uid="{00000000-0005-0000-0000-000024510000}"/>
    <cellStyle name="Comma [0] 2 7 4 7" xfId="4380" xr:uid="{00000000-0005-0000-0000-00007F220000}"/>
    <cellStyle name="Comma [0] 2 7 4 9" xfId="14150" xr:uid="{00000000-0005-0000-0000-0000D36E0000}"/>
    <cellStyle name="Comma [0] 2 7 5 2" xfId="1783" xr:uid="{00000000-0005-0000-0000-0000010E0000}"/>
    <cellStyle name="Comma [0] 2 7 5 2 2 2" xfId="7782" xr:uid="{00000000-0005-0000-0000-0000A63C0000}"/>
    <cellStyle name="Comma [0] 2 7 5 2 3" xfId="3938" xr:uid="{00000000-0005-0000-0000-0000F71E0000}"/>
    <cellStyle name="Comma [0] 2 7 5 2 3 3" xfId="13708" xr:uid="{00000000-0005-0000-0000-00004B6B0000}"/>
    <cellStyle name="Comma [0] 2 7 5 2 4 2" xfId="11554" xr:uid="{00000000-0005-0000-0000-0000555A0000}"/>
    <cellStyle name="Comma [0] 2 7 5 2 6" xfId="9958" xr:uid="{00000000-0005-0000-0000-00009C4D0000}"/>
    <cellStyle name="Comma [0] 2 7 5 3" xfId="1255" xr:uid="{00000000-0005-0000-0000-0000C3090000}"/>
    <cellStyle name="Comma [0] 2 7 5 3 3" xfId="11027" xr:uid="{00000000-0005-0000-0000-000017560000}"/>
    <cellStyle name="Comma [0] 2 7 5 4" xfId="2313" xr:uid="{00000000-0005-0000-0000-00003E120000}"/>
    <cellStyle name="Comma [0] 2 7 5 4 3" xfId="12083" xr:uid="{00000000-0005-0000-0000-0000925E0000}"/>
    <cellStyle name="Comma [0] 2 7 5 5 2" xfId="8328" xr:uid="{00000000-0005-0000-0000-0000E3400000}"/>
    <cellStyle name="Comma [0] 2 7 5 6" xfId="5582" xr:uid="{00000000-0005-0000-0000-0000AF2B0000}"/>
    <cellStyle name="Comma [0] 2 7 5 6 3" xfId="15352" xr:uid="{00000000-0005-0000-0000-000003780000}"/>
    <cellStyle name="Comma [0] 2 7 5 8" xfId="9431" xr:uid="{00000000-0005-0000-0000-00005E490000}"/>
    <cellStyle name="Comma [0] 2 7 6" xfId="801" xr:uid="{00000000-0005-0000-0000-000026060000}"/>
    <cellStyle name="Comma [0] 2 7 6 2 2" xfId="2954" xr:uid="{00000000-0005-0000-0000-000031170000}"/>
    <cellStyle name="Comma [0] 2 7 6 2 2 3" xfId="12724" xr:uid="{00000000-0005-0000-0000-000085630000}"/>
    <cellStyle name="Comma [0] 2 7 6 2 3 2" xfId="8969" xr:uid="{00000000-0005-0000-0000-0000D6450000}"/>
    <cellStyle name="Comma [0] 2 7 6 2 4" xfId="6781" xr:uid="{00000000-0005-0000-0000-0000E0340000}"/>
    <cellStyle name="Comma [0] 2 7 6 2 5" xfId="5120" xr:uid="{00000000-0005-0000-0000-000027280000}"/>
    <cellStyle name="Comma [0] 2 7 6 2 7" xfId="14890" xr:uid="{00000000-0005-0000-0000-00007B740000}"/>
    <cellStyle name="Comma [0] 2 7 6 3 2" xfId="6223" xr:uid="{00000000-0005-0000-0000-0000A2300000}"/>
    <cellStyle name="Comma [0] 2 7 6 3 4" xfId="15992" xr:uid="{00000000-0005-0000-0000-0000F67C0000}"/>
    <cellStyle name="Comma [0] 2 7 6 4 2" xfId="7338" xr:uid="{00000000-0005-0000-0000-00001D390000}"/>
    <cellStyle name="Comma [0] 2 7 6 5" xfId="3494" xr:uid="{00000000-0005-0000-0000-00006E1B0000}"/>
    <cellStyle name="Comma [0] 2 7 6 5 3" xfId="13264" xr:uid="{00000000-0005-0000-0000-0000C2670000}"/>
    <cellStyle name="Comma [0] 2 7 6 6 2" xfId="10582" xr:uid="{00000000-0005-0000-0000-00008E520000}"/>
    <cellStyle name="Comma [0] 2 7 6 7" xfId="4562" xr:uid="{00000000-0005-0000-0000-0000E9230000}"/>
    <cellStyle name="Comma [0] 2 7 6 9" xfId="14332" xr:uid="{00000000-0005-0000-0000-00003D700000}"/>
    <cellStyle name="Comma [0] 2 7 7 2" xfId="2489" xr:uid="{00000000-0005-0000-0000-0000A0130000}"/>
    <cellStyle name="Comma [0] 2 7 7 2 3" xfId="12259" xr:uid="{00000000-0005-0000-0000-0000F45F0000}"/>
    <cellStyle name="Comma [0] 2 7 7 3 2" xfId="8504" xr:uid="{00000000-0005-0000-0000-000045420000}"/>
    <cellStyle name="Comma [0] 2 7 7 4" xfId="6316" xr:uid="{00000000-0005-0000-0000-00004F310000}"/>
    <cellStyle name="Comma [0] 2 7 7 5" xfId="4655" xr:uid="{00000000-0005-0000-0000-000096240000}"/>
    <cellStyle name="Comma [0] 2 7 7 7" xfId="14425" xr:uid="{00000000-0005-0000-0000-0000EA700000}"/>
    <cellStyle name="Comma [0] 2 7 8 2" xfId="5758" xr:uid="{00000000-0005-0000-0000-0000112D0000}"/>
    <cellStyle name="Comma [0] 2 7 8 4" xfId="15527" xr:uid="{00000000-0005-0000-0000-000065790000}"/>
    <cellStyle name="Comma [0] 2 7 9 2" xfId="6873" xr:uid="{00000000-0005-0000-0000-00008D350000}"/>
    <cellStyle name="Comma [0] 2 8" xfId="88" xr:uid="{00000000-0005-0000-0000-000095000000}"/>
    <cellStyle name="Comma [0] 2 8 10 2" xfId="7969" xr:uid="{00000000-0005-0000-0000-0000113E0000}"/>
    <cellStyle name="Comma [0] 2 8 11" xfId="5223" xr:uid="{00000000-0005-0000-0000-0000DD280000}"/>
    <cellStyle name="Comma [0] 2 8 11 3" xfId="14993" xr:uid="{00000000-0005-0000-0000-000031750000}"/>
    <cellStyle name="Comma [0] 2 8 13" xfId="9072" xr:uid="{00000000-0005-0000-0000-00008C460000}"/>
    <cellStyle name="Comma [0] 2 8 2" xfId="307" xr:uid="{00000000-0005-0000-0000-000044020000}"/>
    <cellStyle name="Comma [0] 2 8 2 2 2" xfId="2593" xr:uid="{00000000-0005-0000-0000-000060140000}"/>
    <cellStyle name="Comma [0] 2 8 2 2 2 3" xfId="12363" xr:uid="{00000000-0005-0000-0000-0000B4600000}"/>
    <cellStyle name="Comma [0] 2 8 2 2 3 2" xfId="8608" xr:uid="{00000000-0005-0000-0000-000005430000}"/>
    <cellStyle name="Comma [0] 2 8 2 2 4" xfId="6420" xr:uid="{00000000-0005-0000-0000-00000F320000}"/>
    <cellStyle name="Comma [0] 2 8 2 2 5" xfId="4759" xr:uid="{00000000-0005-0000-0000-000056250000}"/>
    <cellStyle name="Comma [0] 2 8 2 2 7" xfId="14529" xr:uid="{00000000-0005-0000-0000-0000AA710000}"/>
    <cellStyle name="Comma [0] 2 8 2 3 2" xfId="5861" xr:uid="{00000000-0005-0000-0000-0000D12D0000}"/>
    <cellStyle name="Comma [0] 2 8 2 3 4" xfId="15631" xr:uid="{00000000-0005-0000-0000-0000257A0000}"/>
    <cellStyle name="Comma [0] 2 8 2 4 2" xfId="6976" xr:uid="{00000000-0005-0000-0000-00004C360000}"/>
    <cellStyle name="Comma [0] 2 8 2 5" xfId="3132" xr:uid="{00000000-0005-0000-0000-00009D180000}"/>
    <cellStyle name="Comma [0] 2 8 2 5 3" xfId="12902" xr:uid="{00000000-0005-0000-0000-0000F1640000}"/>
    <cellStyle name="Comma [0] 2 8 2 6 2" xfId="10220" xr:uid="{00000000-0005-0000-0000-0000BD4F0000}"/>
    <cellStyle name="Comma [0] 2 8 2 7" xfId="4200" xr:uid="{00000000-0005-0000-0000-000018210000}"/>
    <cellStyle name="Comma [0] 2 8 2 9" xfId="13970" xr:uid="{00000000-0005-0000-0000-00006C6D0000}"/>
    <cellStyle name="Comma [0] 2 8 3 2" xfId="1607" xr:uid="{00000000-0005-0000-0000-00009E0C0000}"/>
    <cellStyle name="Comma [0] 2 8 3 2 2 2" xfId="7606" xr:uid="{00000000-0005-0000-0000-0000433B0000}"/>
    <cellStyle name="Comma [0] 2 8 3 2 3" xfId="3762" xr:uid="{00000000-0005-0000-0000-0000941D0000}"/>
    <cellStyle name="Comma [0] 2 8 3 2 3 3" xfId="13532" xr:uid="{00000000-0005-0000-0000-0000E8690000}"/>
    <cellStyle name="Comma [0] 2 8 3 2 4 2" xfId="11378" xr:uid="{00000000-0005-0000-0000-0000F2580000}"/>
    <cellStyle name="Comma [0] 2 8 3 2 6" xfId="9782" xr:uid="{00000000-0005-0000-0000-0000394C0000}"/>
    <cellStyle name="Comma [0] 2 8 3 3" xfId="1079" xr:uid="{00000000-0005-0000-0000-000060080000}"/>
    <cellStyle name="Comma [0] 2 8 3 3 3" xfId="10851" xr:uid="{00000000-0005-0000-0000-0000B4540000}"/>
    <cellStyle name="Comma [0] 2 8 3 4" xfId="2137" xr:uid="{00000000-0005-0000-0000-0000DB100000}"/>
    <cellStyle name="Comma [0] 2 8 3 4 3" xfId="11907" xr:uid="{00000000-0005-0000-0000-00002F5D0000}"/>
    <cellStyle name="Comma [0] 2 8 3 5 2" xfId="8152" xr:uid="{00000000-0005-0000-0000-0000803F0000}"/>
    <cellStyle name="Comma [0] 2 8 3 6" xfId="5406" xr:uid="{00000000-0005-0000-0000-00004C2A0000}"/>
    <cellStyle name="Comma [0] 2 8 3 6 3" xfId="15176" xr:uid="{00000000-0005-0000-0000-0000A0760000}"/>
    <cellStyle name="Comma [0] 2 8 3 8" xfId="9255" xr:uid="{00000000-0005-0000-0000-0000FB470000}"/>
    <cellStyle name="Comma [0] 2 8 4" xfId="573" xr:uid="{00000000-0005-0000-0000-000055040000}"/>
    <cellStyle name="Comma [0] 2 8 4 2 2" xfId="2779" xr:uid="{00000000-0005-0000-0000-0000D0150000}"/>
    <cellStyle name="Comma [0] 2 8 4 2 2 3" xfId="12549" xr:uid="{00000000-0005-0000-0000-000024620000}"/>
    <cellStyle name="Comma [0] 2 8 4 2 3 2" xfId="8794" xr:uid="{00000000-0005-0000-0000-000075440000}"/>
    <cellStyle name="Comma [0] 2 8 4 2 4" xfId="6606" xr:uid="{00000000-0005-0000-0000-00007F330000}"/>
    <cellStyle name="Comma [0] 2 8 4 2 5" xfId="4945" xr:uid="{00000000-0005-0000-0000-0000C6260000}"/>
    <cellStyle name="Comma [0] 2 8 4 2 7" xfId="14715" xr:uid="{00000000-0005-0000-0000-00001A730000}"/>
    <cellStyle name="Comma [0] 2 8 4 3 2" xfId="6047" xr:uid="{00000000-0005-0000-0000-0000412F0000}"/>
    <cellStyle name="Comma [0] 2 8 4 3 4" xfId="15817" xr:uid="{00000000-0005-0000-0000-0000957B0000}"/>
    <cellStyle name="Comma [0] 2 8 4 4 2" xfId="7162" xr:uid="{00000000-0005-0000-0000-0000BC370000}"/>
    <cellStyle name="Comma [0] 2 8 4 5" xfId="3318" xr:uid="{00000000-0005-0000-0000-00000D1A0000}"/>
    <cellStyle name="Comma [0] 2 8 4 5 3" xfId="13088" xr:uid="{00000000-0005-0000-0000-000061660000}"/>
    <cellStyle name="Comma [0] 2 8 4 6 2" xfId="10406" xr:uid="{00000000-0005-0000-0000-00002D510000}"/>
    <cellStyle name="Comma [0] 2 8 4 7" xfId="4386" xr:uid="{00000000-0005-0000-0000-000088220000}"/>
    <cellStyle name="Comma [0] 2 8 4 9" xfId="14156" xr:uid="{00000000-0005-0000-0000-0000DC6E0000}"/>
    <cellStyle name="Comma [0] 2 8 5 2" xfId="1789" xr:uid="{00000000-0005-0000-0000-00000A0E0000}"/>
    <cellStyle name="Comma [0] 2 8 5 2 2 2" xfId="7788" xr:uid="{00000000-0005-0000-0000-0000AF3C0000}"/>
    <cellStyle name="Comma [0] 2 8 5 2 3" xfId="3944" xr:uid="{00000000-0005-0000-0000-0000001F0000}"/>
    <cellStyle name="Comma [0] 2 8 5 2 3 3" xfId="13714" xr:uid="{00000000-0005-0000-0000-0000546B0000}"/>
    <cellStyle name="Comma [0] 2 8 5 2 4 2" xfId="11560" xr:uid="{00000000-0005-0000-0000-00005E5A0000}"/>
    <cellStyle name="Comma [0] 2 8 5 2 6" xfId="9964" xr:uid="{00000000-0005-0000-0000-0000A54D0000}"/>
    <cellStyle name="Comma [0] 2 8 5 3" xfId="1261" xr:uid="{00000000-0005-0000-0000-0000CC090000}"/>
    <cellStyle name="Comma [0] 2 8 5 3 3" xfId="11033" xr:uid="{00000000-0005-0000-0000-000020560000}"/>
    <cellStyle name="Comma [0] 2 8 5 4" xfId="2319" xr:uid="{00000000-0005-0000-0000-000047120000}"/>
    <cellStyle name="Comma [0] 2 8 5 4 3" xfId="12089" xr:uid="{00000000-0005-0000-0000-00009B5E0000}"/>
    <cellStyle name="Comma [0] 2 8 5 5 2" xfId="8334" xr:uid="{00000000-0005-0000-0000-0000EC400000}"/>
    <cellStyle name="Comma [0] 2 8 5 6" xfId="5588" xr:uid="{00000000-0005-0000-0000-0000B82B0000}"/>
    <cellStyle name="Comma [0] 2 8 5 6 3" xfId="15358" xr:uid="{00000000-0005-0000-0000-00000C780000}"/>
    <cellStyle name="Comma [0] 2 8 5 8" xfId="9437" xr:uid="{00000000-0005-0000-0000-000067490000}"/>
    <cellStyle name="Comma [0] 2 8 6" xfId="807" xr:uid="{00000000-0005-0000-0000-00002F060000}"/>
    <cellStyle name="Comma [0] 2 8 6 2 2" xfId="2960" xr:uid="{00000000-0005-0000-0000-00003A170000}"/>
    <cellStyle name="Comma [0] 2 8 6 2 2 3" xfId="12730" xr:uid="{00000000-0005-0000-0000-00008E630000}"/>
    <cellStyle name="Comma [0] 2 8 6 2 3 2" xfId="8975" xr:uid="{00000000-0005-0000-0000-0000DF450000}"/>
    <cellStyle name="Comma [0] 2 8 6 2 4" xfId="6787" xr:uid="{00000000-0005-0000-0000-0000E9340000}"/>
    <cellStyle name="Comma [0] 2 8 6 2 5" xfId="5126" xr:uid="{00000000-0005-0000-0000-000030280000}"/>
    <cellStyle name="Comma [0] 2 8 6 2 7" xfId="14896" xr:uid="{00000000-0005-0000-0000-000084740000}"/>
    <cellStyle name="Comma [0] 2 8 6 3 2" xfId="6229" xr:uid="{00000000-0005-0000-0000-0000AB300000}"/>
    <cellStyle name="Comma [0] 2 8 6 3 4" xfId="15998" xr:uid="{00000000-0005-0000-0000-0000FF7C0000}"/>
    <cellStyle name="Comma [0] 2 8 6 4 2" xfId="7344" xr:uid="{00000000-0005-0000-0000-000026390000}"/>
    <cellStyle name="Comma [0] 2 8 6 5" xfId="3500" xr:uid="{00000000-0005-0000-0000-0000771B0000}"/>
    <cellStyle name="Comma [0] 2 8 6 5 3" xfId="13270" xr:uid="{00000000-0005-0000-0000-0000CB670000}"/>
    <cellStyle name="Comma [0] 2 8 6 6 2" xfId="10588" xr:uid="{00000000-0005-0000-0000-000097520000}"/>
    <cellStyle name="Comma [0] 2 8 6 7" xfId="4568" xr:uid="{00000000-0005-0000-0000-0000F2230000}"/>
    <cellStyle name="Comma [0] 2 8 6 9" xfId="14338" xr:uid="{00000000-0005-0000-0000-000046700000}"/>
    <cellStyle name="Comma [0] 2 8 7 2" xfId="2495" xr:uid="{00000000-0005-0000-0000-0000A9130000}"/>
    <cellStyle name="Comma [0] 2 8 7 2 3" xfId="12265" xr:uid="{00000000-0005-0000-0000-0000FD5F0000}"/>
    <cellStyle name="Comma [0] 2 8 7 3 2" xfId="8510" xr:uid="{00000000-0005-0000-0000-00004E420000}"/>
    <cellStyle name="Comma [0] 2 8 7 4" xfId="6322" xr:uid="{00000000-0005-0000-0000-000058310000}"/>
    <cellStyle name="Comma [0] 2 8 7 5" xfId="4661" xr:uid="{00000000-0005-0000-0000-00009F240000}"/>
    <cellStyle name="Comma [0] 2 8 7 7" xfId="14431" xr:uid="{00000000-0005-0000-0000-0000F3700000}"/>
    <cellStyle name="Comma [0] 2 8 8 2" xfId="5764" xr:uid="{00000000-0005-0000-0000-00001A2D0000}"/>
    <cellStyle name="Comma [0] 2 8 8 4" xfId="15533" xr:uid="{00000000-0005-0000-0000-00006E790000}"/>
    <cellStyle name="Comma [0] 2 8 9 2" xfId="6879" xr:uid="{00000000-0005-0000-0000-000096350000}"/>
    <cellStyle name="Comma [0] 2 9" xfId="94" xr:uid="{00000000-0005-0000-0000-00009F000000}"/>
    <cellStyle name="Comma [0] 2 9 10 2" xfId="7975" xr:uid="{00000000-0005-0000-0000-00001B3E0000}"/>
    <cellStyle name="Comma [0] 2 9 11" xfId="5229" xr:uid="{00000000-0005-0000-0000-0000E7280000}"/>
    <cellStyle name="Comma [0] 2 9 11 3" xfId="14999" xr:uid="{00000000-0005-0000-0000-00003B750000}"/>
    <cellStyle name="Comma [0] 2 9 13" xfId="9078" xr:uid="{00000000-0005-0000-0000-000096460000}"/>
    <cellStyle name="Comma [0] 2 9 2" xfId="313" xr:uid="{00000000-0005-0000-0000-00004E020000}"/>
    <cellStyle name="Comma [0] 2 9 2 2 2" xfId="2599" xr:uid="{00000000-0005-0000-0000-00006A140000}"/>
    <cellStyle name="Comma [0] 2 9 2 2 2 3" xfId="12369" xr:uid="{00000000-0005-0000-0000-0000BE600000}"/>
    <cellStyle name="Comma [0] 2 9 2 2 3 2" xfId="8614" xr:uid="{00000000-0005-0000-0000-00000F430000}"/>
    <cellStyle name="Comma [0] 2 9 2 2 4" xfId="6426" xr:uid="{00000000-0005-0000-0000-000019320000}"/>
    <cellStyle name="Comma [0] 2 9 2 2 5" xfId="4765" xr:uid="{00000000-0005-0000-0000-000060250000}"/>
    <cellStyle name="Comma [0] 2 9 2 2 7" xfId="14535" xr:uid="{00000000-0005-0000-0000-0000B4710000}"/>
    <cellStyle name="Comma [0] 2 9 2 3 2" xfId="5867" xr:uid="{00000000-0005-0000-0000-0000DB2D0000}"/>
    <cellStyle name="Comma [0] 2 9 2 3 4" xfId="15637" xr:uid="{00000000-0005-0000-0000-00002F7A0000}"/>
    <cellStyle name="Comma [0] 2 9 2 4 2" xfId="6982" xr:uid="{00000000-0005-0000-0000-000056360000}"/>
    <cellStyle name="Comma [0] 2 9 2 5" xfId="3138" xr:uid="{00000000-0005-0000-0000-0000A7180000}"/>
    <cellStyle name="Comma [0] 2 9 2 5 3" xfId="12908" xr:uid="{00000000-0005-0000-0000-0000FB640000}"/>
    <cellStyle name="Comma [0] 2 9 2 6 2" xfId="10226" xr:uid="{00000000-0005-0000-0000-0000C74F0000}"/>
    <cellStyle name="Comma [0] 2 9 2 7" xfId="4206" xr:uid="{00000000-0005-0000-0000-000022210000}"/>
    <cellStyle name="Comma [0] 2 9 2 9" xfId="13976" xr:uid="{00000000-0005-0000-0000-0000766D0000}"/>
    <cellStyle name="Comma [0] 2 9 3 2" xfId="1613" xr:uid="{00000000-0005-0000-0000-0000A80C0000}"/>
    <cellStyle name="Comma [0] 2 9 3 2 2 2" xfId="7612" xr:uid="{00000000-0005-0000-0000-00004D3B0000}"/>
    <cellStyle name="Comma [0] 2 9 3 2 3" xfId="3768" xr:uid="{00000000-0005-0000-0000-00009E1D0000}"/>
    <cellStyle name="Comma [0] 2 9 3 2 3 3" xfId="13538" xr:uid="{00000000-0005-0000-0000-0000F2690000}"/>
    <cellStyle name="Comma [0] 2 9 3 2 4 2" xfId="11384" xr:uid="{00000000-0005-0000-0000-0000FC580000}"/>
    <cellStyle name="Comma [0] 2 9 3 2 6" xfId="9788" xr:uid="{00000000-0005-0000-0000-0000434C0000}"/>
    <cellStyle name="Comma [0] 2 9 3 3" xfId="1085" xr:uid="{00000000-0005-0000-0000-00006A080000}"/>
    <cellStyle name="Comma [0] 2 9 3 3 3" xfId="10857" xr:uid="{00000000-0005-0000-0000-0000BE540000}"/>
    <cellStyle name="Comma [0] 2 9 3 4" xfId="2143" xr:uid="{00000000-0005-0000-0000-0000E5100000}"/>
    <cellStyle name="Comma [0] 2 9 3 4 3" xfId="11913" xr:uid="{00000000-0005-0000-0000-0000395D0000}"/>
    <cellStyle name="Comma [0] 2 9 3 5 2" xfId="8158" xr:uid="{00000000-0005-0000-0000-00008A3F0000}"/>
    <cellStyle name="Comma [0] 2 9 3 6" xfId="5412" xr:uid="{00000000-0005-0000-0000-0000562A0000}"/>
    <cellStyle name="Comma [0] 2 9 3 6 3" xfId="15182" xr:uid="{00000000-0005-0000-0000-0000AA760000}"/>
    <cellStyle name="Comma [0] 2 9 3 8" xfId="9261" xr:uid="{00000000-0005-0000-0000-000005480000}"/>
    <cellStyle name="Comma [0] 2 9 4" xfId="579" xr:uid="{00000000-0005-0000-0000-00005F040000}"/>
    <cellStyle name="Comma [0] 2 9 4 2 2" xfId="2785" xr:uid="{00000000-0005-0000-0000-0000DA150000}"/>
    <cellStyle name="Comma [0] 2 9 4 2 2 3" xfId="12555" xr:uid="{00000000-0005-0000-0000-00002E620000}"/>
    <cellStyle name="Comma [0] 2 9 4 2 3 2" xfId="8800" xr:uid="{00000000-0005-0000-0000-00007F440000}"/>
    <cellStyle name="Comma [0] 2 9 4 2 4" xfId="6612" xr:uid="{00000000-0005-0000-0000-000089330000}"/>
    <cellStyle name="Comma [0] 2 9 4 2 5" xfId="4951" xr:uid="{00000000-0005-0000-0000-0000D0260000}"/>
    <cellStyle name="Comma [0] 2 9 4 2 7" xfId="14721" xr:uid="{00000000-0005-0000-0000-000024730000}"/>
    <cellStyle name="Comma [0] 2 9 4 3 2" xfId="6053" xr:uid="{00000000-0005-0000-0000-00004B2F0000}"/>
    <cellStyle name="Comma [0] 2 9 4 3 4" xfId="15823" xr:uid="{00000000-0005-0000-0000-00009F7B0000}"/>
    <cellStyle name="Comma [0] 2 9 4 4 2" xfId="7168" xr:uid="{00000000-0005-0000-0000-0000C6370000}"/>
    <cellStyle name="Comma [0] 2 9 4 5" xfId="3324" xr:uid="{00000000-0005-0000-0000-0000171A0000}"/>
    <cellStyle name="Comma [0] 2 9 4 5 3" xfId="13094" xr:uid="{00000000-0005-0000-0000-00006B660000}"/>
    <cellStyle name="Comma [0] 2 9 4 6 2" xfId="10412" xr:uid="{00000000-0005-0000-0000-000037510000}"/>
    <cellStyle name="Comma [0] 2 9 4 7" xfId="4392" xr:uid="{00000000-0005-0000-0000-000092220000}"/>
    <cellStyle name="Comma [0] 2 9 4 9" xfId="14162" xr:uid="{00000000-0005-0000-0000-0000E66E0000}"/>
    <cellStyle name="Comma [0] 2 9 5 2" xfId="1795" xr:uid="{00000000-0005-0000-0000-0000140E0000}"/>
    <cellStyle name="Comma [0] 2 9 5 2 2 2" xfId="7794" xr:uid="{00000000-0005-0000-0000-0000B93C0000}"/>
    <cellStyle name="Comma [0] 2 9 5 2 3" xfId="3950" xr:uid="{00000000-0005-0000-0000-00000A1F0000}"/>
    <cellStyle name="Comma [0] 2 9 5 2 3 3" xfId="13720" xr:uid="{00000000-0005-0000-0000-00005E6B0000}"/>
    <cellStyle name="Comma [0] 2 9 5 2 4 2" xfId="11566" xr:uid="{00000000-0005-0000-0000-0000685A0000}"/>
    <cellStyle name="Comma [0] 2 9 5 2 6" xfId="9970" xr:uid="{00000000-0005-0000-0000-0000AF4D0000}"/>
    <cellStyle name="Comma [0] 2 9 5 3" xfId="1267" xr:uid="{00000000-0005-0000-0000-0000D6090000}"/>
    <cellStyle name="Comma [0] 2 9 5 3 3" xfId="11039" xr:uid="{00000000-0005-0000-0000-00002A560000}"/>
    <cellStyle name="Comma [0] 2 9 5 4" xfId="2325" xr:uid="{00000000-0005-0000-0000-000051120000}"/>
    <cellStyle name="Comma [0] 2 9 5 4 3" xfId="12095" xr:uid="{00000000-0005-0000-0000-0000A55E0000}"/>
    <cellStyle name="Comma [0] 2 9 5 5 2" xfId="8340" xr:uid="{00000000-0005-0000-0000-0000F6400000}"/>
    <cellStyle name="Comma [0] 2 9 5 6" xfId="5594" xr:uid="{00000000-0005-0000-0000-0000C22B0000}"/>
    <cellStyle name="Comma [0] 2 9 5 6 3" xfId="15364" xr:uid="{00000000-0005-0000-0000-000016780000}"/>
    <cellStyle name="Comma [0] 2 9 5 8" xfId="9443" xr:uid="{00000000-0005-0000-0000-000071490000}"/>
    <cellStyle name="Comma [0] 2 9 6" xfId="813" xr:uid="{00000000-0005-0000-0000-000039060000}"/>
    <cellStyle name="Comma [0] 2 9 6 2 2" xfId="2966" xr:uid="{00000000-0005-0000-0000-000044170000}"/>
    <cellStyle name="Comma [0] 2 9 6 2 2 3" xfId="12736" xr:uid="{00000000-0005-0000-0000-000098630000}"/>
    <cellStyle name="Comma [0] 2 9 6 2 3 2" xfId="8981" xr:uid="{00000000-0005-0000-0000-0000E9450000}"/>
    <cellStyle name="Comma [0] 2 9 6 2 4" xfId="6793" xr:uid="{00000000-0005-0000-0000-0000F3340000}"/>
    <cellStyle name="Comma [0] 2 9 6 2 5" xfId="5132" xr:uid="{00000000-0005-0000-0000-00003A280000}"/>
    <cellStyle name="Comma [0] 2 9 6 2 7" xfId="14902" xr:uid="{00000000-0005-0000-0000-00008E740000}"/>
    <cellStyle name="Comma [0] 2 9 6 3 2" xfId="6235" xr:uid="{00000000-0005-0000-0000-0000B5300000}"/>
    <cellStyle name="Comma [0] 2 9 6 3 4" xfId="16004" xr:uid="{00000000-0005-0000-0000-0000097D0000}"/>
    <cellStyle name="Comma [0] 2 9 6 4 2" xfId="7350" xr:uid="{00000000-0005-0000-0000-000030390000}"/>
    <cellStyle name="Comma [0] 2 9 6 5" xfId="3506" xr:uid="{00000000-0005-0000-0000-0000811B0000}"/>
    <cellStyle name="Comma [0] 2 9 6 5 3" xfId="13276" xr:uid="{00000000-0005-0000-0000-0000D5670000}"/>
    <cellStyle name="Comma [0] 2 9 6 6 2" xfId="10594" xr:uid="{00000000-0005-0000-0000-0000A1520000}"/>
    <cellStyle name="Comma [0] 2 9 6 7" xfId="4574" xr:uid="{00000000-0005-0000-0000-0000FC230000}"/>
    <cellStyle name="Comma [0] 2 9 6 9" xfId="14344" xr:uid="{00000000-0005-0000-0000-000050700000}"/>
    <cellStyle name="Comma [0] 2 9 7 2" xfId="2501" xr:uid="{00000000-0005-0000-0000-0000B3130000}"/>
    <cellStyle name="Comma [0] 2 9 7 2 3" xfId="12271" xr:uid="{00000000-0005-0000-0000-000007600000}"/>
    <cellStyle name="Comma [0] 2 9 7 3 2" xfId="8516" xr:uid="{00000000-0005-0000-0000-000058420000}"/>
    <cellStyle name="Comma [0] 2 9 7 4" xfId="6328" xr:uid="{00000000-0005-0000-0000-000062310000}"/>
    <cellStyle name="Comma [0] 2 9 7 5" xfId="4667" xr:uid="{00000000-0005-0000-0000-0000A9240000}"/>
    <cellStyle name="Comma [0] 2 9 7 7" xfId="14437" xr:uid="{00000000-0005-0000-0000-0000FD700000}"/>
    <cellStyle name="Comma [0] 2 9 8 3" xfId="10673" xr:uid="{00000000-0005-0000-0000-00004E530000}"/>
    <cellStyle name="Comma [0] 2 9 9" xfId="1959" xr:uid="{00000000-0005-0000-0000-0000760F0000}"/>
    <cellStyle name="Comma [0] 2 9 9 3" xfId="11730" xr:uid="{00000000-0005-0000-0000-0000CA5B0000}"/>
    <cellStyle name="Comma [0] 3 10" xfId="103" xr:uid="{00000000-0005-0000-0000-0000B3000000}"/>
    <cellStyle name="Comma [0] 3 10 10 2" xfId="7982" xr:uid="{00000000-0005-0000-0000-0000273E0000}"/>
    <cellStyle name="Comma [0] 3 10 11" xfId="5236" xr:uid="{00000000-0005-0000-0000-0000F3280000}"/>
    <cellStyle name="Comma [0] 3 10 11 3" xfId="15006" xr:uid="{00000000-0005-0000-0000-000047750000}"/>
    <cellStyle name="Comma [0] 3 10 13" xfId="9085" xr:uid="{00000000-0005-0000-0000-0000A2460000}"/>
    <cellStyle name="Comma [0] 3 10 2" xfId="320" xr:uid="{00000000-0005-0000-0000-00005B020000}"/>
    <cellStyle name="Comma [0] 3 10 2 2 2" xfId="2606" xr:uid="{00000000-0005-0000-0000-000076140000}"/>
    <cellStyle name="Comma [0] 3 10 2 2 2 3" xfId="12376" xr:uid="{00000000-0005-0000-0000-0000CA600000}"/>
    <cellStyle name="Comma [0] 3 10 2 2 3 2" xfId="8621" xr:uid="{00000000-0005-0000-0000-00001B430000}"/>
    <cellStyle name="Comma [0] 3 10 2 2 4" xfId="6433" xr:uid="{00000000-0005-0000-0000-000025320000}"/>
    <cellStyle name="Comma [0] 3 10 2 2 5" xfId="4772" xr:uid="{00000000-0005-0000-0000-00006C250000}"/>
    <cellStyle name="Comma [0] 3 10 2 2 7" xfId="14542" xr:uid="{00000000-0005-0000-0000-0000C0710000}"/>
    <cellStyle name="Comma [0] 3 10 2 3 2" xfId="5874" xr:uid="{00000000-0005-0000-0000-0000E72D0000}"/>
    <cellStyle name="Comma [0] 3 10 2 3 4" xfId="15644" xr:uid="{00000000-0005-0000-0000-00003B7A0000}"/>
    <cellStyle name="Comma [0] 3 10 2 4 2" xfId="6989" xr:uid="{00000000-0005-0000-0000-000062360000}"/>
    <cellStyle name="Comma [0] 3 10 2 5" xfId="3145" xr:uid="{00000000-0005-0000-0000-0000B3180000}"/>
    <cellStyle name="Comma [0] 3 10 2 5 3" xfId="12915" xr:uid="{00000000-0005-0000-0000-000007650000}"/>
    <cellStyle name="Comma [0] 3 10 2 6 2" xfId="10233" xr:uid="{00000000-0005-0000-0000-0000D34F0000}"/>
    <cellStyle name="Comma [0] 3 10 2 7" xfId="4213" xr:uid="{00000000-0005-0000-0000-00002E210000}"/>
    <cellStyle name="Comma [0] 3 10 2 9" xfId="13983" xr:uid="{00000000-0005-0000-0000-0000826D0000}"/>
    <cellStyle name="Comma [0] 3 10 3 2" xfId="1620" xr:uid="{00000000-0005-0000-0000-0000B40C0000}"/>
    <cellStyle name="Comma [0] 3 10 3 2 2 2" xfId="7619" xr:uid="{00000000-0005-0000-0000-0000593B0000}"/>
    <cellStyle name="Comma [0] 3 10 3 2 3" xfId="3775" xr:uid="{00000000-0005-0000-0000-0000AA1D0000}"/>
    <cellStyle name="Comma [0] 3 10 3 2 3 3" xfId="13545" xr:uid="{00000000-0005-0000-0000-0000FE690000}"/>
    <cellStyle name="Comma [0] 3 10 3 2 4 2" xfId="11391" xr:uid="{00000000-0005-0000-0000-000008590000}"/>
    <cellStyle name="Comma [0] 3 10 3 2 6" xfId="9795" xr:uid="{00000000-0005-0000-0000-00004F4C0000}"/>
    <cellStyle name="Comma [0] 3 10 3 3" xfId="1092" xr:uid="{00000000-0005-0000-0000-000076080000}"/>
    <cellStyle name="Comma [0] 3 10 3 3 3" xfId="10864" xr:uid="{00000000-0005-0000-0000-0000CA540000}"/>
    <cellStyle name="Comma [0] 3 10 3 4" xfId="2150" xr:uid="{00000000-0005-0000-0000-0000F1100000}"/>
    <cellStyle name="Comma [0] 3 10 3 4 3" xfId="11920" xr:uid="{00000000-0005-0000-0000-0000455D0000}"/>
    <cellStyle name="Comma [0] 3 10 3 5 2" xfId="8165" xr:uid="{00000000-0005-0000-0000-0000963F0000}"/>
    <cellStyle name="Comma [0] 3 10 3 6" xfId="5419" xr:uid="{00000000-0005-0000-0000-0000622A0000}"/>
    <cellStyle name="Comma [0] 3 10 3 6 3" xfId="15189" xr:uid="{00000000-0005-0000-0000-0000B6760000}"/>
    <cellStyle name="Comma [0] 3 10 3 8" xfId="9268" xr:uid="{00000000-0005-0000-0000-000011480000}"/>
    <cellStyle name="Comma [0] 3 10 4" xfId="586" xr:uid="{00000000-0005-0000-0000-00006C040000}"/>
    <cellStyle name="Comma [0] 3 10 4 2 2" xfId="2792" xr:uid="{00000000-0005-0000-0000-0000E6150000}"/>
    <cellStyle name="Comma [0] 3 10 4 2 2 3" xfId="12562" xr:uid="{00000000-0005-0000-0000-00003A620000}"/>
    <cellStyle name="Comma [0] 3 10 4 2 3 2" xfId="8807" xr:uid="{00000000-0005-0000-0000-00008B440000}"/>
    <cellStyle name="Comma [0] 3 10 4 2 4" xfId="6619" xr:uid="{00000000-0005-0000-0000-000095330000}"/>
    <cellStyle name="Comma [0] 3 10 4 2 5" xfId="4958" xr:uid="{00000000-0005-0000-0000-0000DC260000}"/>
    <cellStyle name="Comma [0] 3 10 4 2 7" xfId="14728" xr:uid="{00000000-0005-0000-0000-000030730000}"/>
    <cellStyle name="Comma [0] 3 10 4 3 2" xfId="6060" xr:uid="{00000000-0005-0000-0000-0000572F0000}"/>
    <cellStyle name="Comma [0] 3 10 4 3 4" xfId="15830" xr:uid="{00000000-0005-0000-0000-0000AB7B0000}"/>
    <cellStyle name="Comma [0] 3 10 4 4 2" xfId="7175" xr:uid="{00000000-0005-0000-0000-0000D2370000}"/>
    <cellStyle name="Comma [0] 3 10 4 5" xfId="3331" xr:uid="{00000000-0005-0000-0000-0000231A0000}"/>
    <cellStyle name="Comma [0] 3 10 4 5 3" xfId="13101" xr:uid="{00000000-0005-0000-0000-000077660000}"/>
    <cellStyle name="Comma [0] 3 10 4 6 2" xfId="10419" xr:uid="{00000000-0005-0000-0000-000043510000}"/>
    <cellStyle name="Comma [0] 3 10 4 7" xfId="4399" xr:uid="{00000000-0005-0000-0000-00009E220000}"/>
    <cellStyle name="Comma [0] 3 10 4 9" xfId="14169" xr:uid="{00000000-0005-0000-0000-0000F26E0000}"/>
    <cellStyle name="Comma [0] 3 10 5 2" xfId="1802" xr:uid="{00000000-0005-0000-0000-0000200E0000}"/>
    <cellStyle name="Comma [0] 3 10 5 2 2 2" xfId="7801" xr:uid="{00000000-0005-0000-0000-0000C53C0000}"/>
    <cellStyle name="Comma [0] 3 10 5 2 3" xfId="3957" xr:uid="{00000000-0005-0000-0000-0000161F0000}"/>
    <cellStyle name="Comma [0] 3 10 5 2 3 3" xfId="13727" xr:uid="{00000000-0005-0000-0000-00006A6B0000}"/>
    <cellStyle name="Comma [0] 3 10 5 2 4 2" xfId="11573" xr:uid="{00000000-0005-0000-0000-0000745A0000}"/>
    <cellStyle name="Comma [0] 3 10 5 2 6" xfId="9977" xr:uid="{00000000-0005-0000-0000-0000BB4D0000}"/>
    <cellStyle name="Comma [0] 3 10 5 3" xfId="1274" xr:uid="{00000000-0005-0000-0000-0000E2090000}"/>
    <cellStyle name="Comma [0] 3 10 5 3 3" xfId="11046" xr:uid="{00000000-0005-0000-0000-000036560000}"/>
    <cellStyle name="Comma [0] 3 10 5 4" xfId="2332" xr:uid="{00000000-0005-0000-0000-00005D120000}"/>
    <cellStyle name="Comma [0] 3 10 5 4 3" xfId="12102" xr:uid="{00000000-0005-0000-0000-0000B15E0000}"/>
    <cellStyle name="Comma [0] 3 10 5 5 2" xfId="8347" xr:uid="{00000000-0005-0000-0000-000002410000}"/>
    <cellStyle name="Comma [0] 3 10 5 6" xfId="5601" xr:uid="{00000000-0005-0000-0000-0000CE2B0000}"/>
    <cellStyle name="Comma [0] 3 10 5 6 3" xfId="15371" xr:uid="{00000000-0005-0000-0000-000022780000}"/>
    <cellStyle name="Comma [0] 3 10 5 8" xfId="9450" xr:uid="{00000000-0005-0000-0000-00007D490000}"/>
    <cellStyle name="Comma [0] 3 10 6" xfId="820" xr:uid="{00000000-0005-0000-0000-000045060000}"/>
    <cellStyle name="Comma [0] 3 10 6 2 2" xfId="2973" xr:uid="{00000000-0005-0000-0000-000050170000}"/>
    <cellStyle name="Comma [0] 3 10 6 2 2 3" xfId="12743" xr:uid="{00000000-0005-0000-0000-0000A4630000}"/>
    <cellStyle name="Comma [0] 3 10 6 2 3 2" xfId="8988" xr:uid="{00000000-0005-0000-0000-0000F5450000}"/>
    <cellStyle name="Comma [0] 3 10 6 2 4" xfId="6800" xr:uid="{00000000-0005-0000-0000-0000FF340000}"/>
    <cellStyle name="Comma [0] 3 10 6 2 5" xfId="5139" xr:uid="{00000000-0005-0000-0000-000046280000}"/>
    <cellStyle name="Comma [0] 3 10 6 2 7" xfId="14909" xr:uid="{00000000-0005-0000-0000-00009A740000}"/>
    <cellStyle name="Comma [0] 3 10 6 3 2" xfId="6242" xr:uid="{00000000-0005-0000-0000-0000C1300000}"/>
    <cellStyle name="Comma [0] 3 10 6 3 4" xfId="16011" xr:uid="{00000000-0005-0000-0000-0000157D0000}"/>
    <cellStyle name="Comma [0] 3 10 6 4 2" xfId="7357" xr:uid="{00000000-0005-0000-0000-00003C390000}"/>
    <cellStyle name="Comma [0] 3 10 6 5" xfId="3513" xr:uid="{00000000-0005-0000-0000-00008D1B0000}"/>
    <cellStyle name="Comma [0] 3 10 6 5 3" xfId="13283" xr:uid="{00000000-0005-0000-0000-0000E1670000}"/>
    <cellStyle name="Comma [0] 3 10 6 6 2" xfId="10601" xr:uid="{00000000-0005-0000-0000-0000AD520000}"/>
    <cellStyle name="Comma [0] 3 10 6 7" xfId="4581" xr:uid="{00000000-0005-0000-0000-000008240000}"/>
    <cellStyle name="Comma [0] 3 10 6 9" xfId="14351" xr:uid="{00000000-0005-0000-0000-00005C700000}"/>
    <cellStyle name="Comma [0] 3 10 7 2" xfId="2508" xr:uid="{00000000-0005-0000-0000-0000BF130000}"/>
    <cellStyle name="Comma [0] 3 10 7 2 3" xfId="12278" xr:uid="{00000000-0005-0000-0000-000013600000}"/>
    <cellStyle name="Comma [0] 3 10 7 3 2" xfId="8523" xr:uid="{00000000-0005-0000-0000-000064420000}"/>
    <cellStyle name="Comma [0] 3 10 7 4" xfId="6335" xr:uid="{00000000-0005-0000-0000-00006E310000}"/>
    <cellStyle name="Comma [0] 3 10 7 5" xfId="4674" xr:uid="{00000000-0005-0000-0000-0000B5240000}"/>
    <cellStyle name="Comma [0] 3 10 7 7" xfId="14444" xr:uid="{00000000-0005-0000-0000-000009710000}"/>
    <cellStyle name="Comma [0] 3 10 8 2" xfId="5776" xr:uid="{00000000-0005-0000-0000-0000302D0000}"/>
    <cellStyle name="Comma [0] 3 10 8 4" xfId="15545" xr:uid="{00000000-0005-0000-0000-000084790000}"/>
    <cellStyle name="Comma [0] 3 10 9 2" xfId="6891" xr:uid="{00000000-0005-0000-0000-0000AC350000}"/>
    <cellStyle name="Comma [0] 3 11" xfId="107" xr:uid="{00000000-0005-0000-0000-0000C3000000}"/>
    <cellStyle name="Comma [0] 3 11 10 2" xfId="7986" xr:uid="{00000000-0005-0000-0000-0000323E0000}"/>
    <cellStyle name="Comma [0] 3 11 11" xfId="5240" xr:uid="{00000000-0005-0000-0000-0000FE280000}"/>
    <cellStyle name="Comma [0] 3 11 11 3" xfId="15010" xr:uid="{00000000-0005-0000-0000-000052750000}"/>
    <cellStyle name="Comma [0] 3 11 13" xfId="9089" xr:uid="{00000000-0005-0000-0000-0000AD460000}"/>
    <cellStyle name="Comma [0] 3 11 2" xfId="324" xr:uid="{00000000-0005-0000-0000-000067020000}"/>
    <cellStyle name="Comma [0] 3 11 2 2 2" xfId="2610" xr:uid="{00000000-0005-0000-0000-000081140000}"/>
    <cellStyle name="Comma [0] 3 11 2 2 2 3" xfId="12380" xr:uid="{00000000-0005-0000-0000-0000D5600000}"/>
    <cellStyle name="Comma [0] 3 11 2 2 3 2" xfId="8625" xr:uid="{00000000-0005-0000-0000-000026430000}"/>
    <cellStyle name="Comma [0] 3 11 2 2 4" xfId="6437" xr:uid="{00000000-0005-0000-0000-000030320000}"/>
    <cellStyle name="Comma [0] 3 11 2 2 5" xfId="4776" xr:uid="{00000000-0005-0000-0000-000077250000}"/>
    <cellStyle name="Comma [0] 3 11 2 2 7" xfId="14546" xr:uid="{00000000-0005-0000-0000-0000CB710000}"/>
    <cellStyle name="Comma [0] 3 11 2 3 2" xfId="5878" xr:uid="{00000000-0005-0000-0000-0000F22D0000}"/>
    <cellStyle name="Comma [0] 3 11 2 3 4" xfId="15648" xr:uid="{00000000-0005-0000-0000-0000467A0000}"/>
    <cellStyle name="Comma [0] 3 11 2 4 2" xfId="6993" xr:uid="{00000000-0005-0000-0000-00006D360000}"/>
    <cellStyle name="Comma [0] 3 11 2 5" xfId="3149" xr:uid="{00000000-0005-0000-0000-0000BE180000}"/>
    <cellStyle name="Comma [0] 3 11 2 5 3" xfId="12919" xr:uid="{00000000-0005-0000-0000-000012650000}"/>
    <cellStyle name="Comma [0] 3 11 2 6 2" xfId="10237" xr:uid="{00000000-0005-0000-0000-0000DE4F0000}"/>
    <cellStyle name="Comma [0] 3 11 2 7" xfId="4217" xr:uid="{00000000-0005-0000-0000-000039210000}"/>
    <cellStyle name="Comma [0] 3 11 2 9" xfId="13987" xr:uid="{00000000-0005-0000-0000-00008D6D0000}"/>
    <cellStyle name="Comma [0] 3 11 3 2" xfId="1624" xr:uid="{00000000-0005-0000-0000-0000BF0C0000}"/>
    <cellStyle name="Comma [0] 3 11 3 2 2 2" xfId="7623" xr:uid="{00000000-0005-0000-0000-0000643B0000}"/>
    <cellStyle name="Comma [0] 3 11 3 2 3" xfId="3779" xr:uid="{00000000-0005-0000-0000-0000B51D0000}"/>
    <cellStyle name="Comma [0] 3 11 3 2 3 3" xfId="13549" xr:uid="{00000000-0005-0000-0000-0000096A0000}"/>
    <cellStyle name="Comma [0] 3 11 3 2 4 2" xfId="11395" xr:uid="{00000000-0005-0000-0000-000013590000}"/>
    <cellStyle name="Comma [0] 3 11 3 2 6" xfId="9799" xr:uid="{00000000-0005-0000-0000-00005A4C0000}"/>
    <cellStyle name="Comma [0] 3 11 3 3" xfId="1096" xr:uid="{00000000-0005-0000-0000-000081080000}"/>
    <cellStyle name="Comma [0] 3 11 3 3 3" xfId="10868" xr:uid="{00000000-0005-0000-0000-0000D5540000}"/>
    <cellStyle name="Comma [0] 3 11 3 4" xfId="2154" xr:uid="{00000000-0005-0000-0000-0000FC100000}"/>
    <cellStyle name="Comma [0] 3 11 3 4 3" xfId="11924" xr:uid="{00000000-0005-0000-0000-0000505D0000}"/>
    <cellStyle name="Comma [0] 3 11 3 5 2" xfId="8169" xr:uid="{00000000-0005-0000-0000-0000A13F0000}"/>
    <cellStyle name="Comma [0] 3 11 3 6" xfId="5423" xr:uid="{00000000-0005-0000-0000-00006D2A0000}"/>
    <cellStyle name="Comma [0] 3 11 3 6 3" xfId="15193" xr:uid="{00000000-0005-0000-0000-0000C1760000}"/>
    <cellStyle name="Comma [0] 3 11 3 8" xfId="9272" xr:uid="{00000000-0005-0000-0000-00001C480000}"/>
    <cellStyle name="Comma [0] 3 11 4" xfId="590" xr:uid="{00000000-0005-0000-0000-000077040000}"/>
    <cellStyle name="Comma [0] 3 11 4 2 2" xfId="2796" xr:uid="{00000000-0005-0000-0000-0000F1150000}"/>
    <cellStyle name="Comma [0] 3 11 4 2 2 3" xfId="12566" xr:uid="{00000000-0005-0000-0000-000045620000}"/>
    <cellStyle name="Comma [0] 3 11 4 2 3 2" xfId="8811" xr:uid="{00000000-0005-0000-0000-000096440000}"/>
    <cellStyle name="Comma [0] 3 11 4 2 4" xfId="6623" xr:uid="{00000000-0005-0000-0000-0000A0330000}"/>
    <cellStyle name="Comma [0] 3 11 4 2 5" xfId="4962" xr:uid="{00000000-0005-0000-0000-0000E7260000}"/>
    <cellStyle name="Comma [0] 3 11 4 2 7" xfId="14732" xr:uid="{00000000-0005-0000-0000-00003B730000}"/>
    <cellStyle name="Comma [0] 3 11 4 3 2" xfId="6064" xr:uid="{00000000-0005-0000-0000-0000622F0000}"/>
    <cellStyle name="Comma [0] 3 11 4 3 4" xfId="15834" xr:uid="{00000000-0005-0000-0000-0000B67B0000}"/>
    <cellStyle name="Comma [0] 3 11 4 4 2" xfId="7179" xr:uid="{00000000-0005-0000-0000-0000DD370000}"/>
    <cellStyle name="Comma [0] 3 11 4 5" xfId="3335" xr:uid="{00000000-0005-0000-0000-00002E1A0000}"/>
    <cellStyle name="Comma [0] 3 11 4 5 3" xfId="13105" xr:uid="{00000000-0005-0000-0000-000082660000}"/>
    <cellStyle name="Comma [0] 3 11 4 6 2" xfId="10423" xr:uid="{00000000-0005-0000-0000-00004E510000}"/>
    <cellStyle name="Comma [0] 3 11 4 7" xfId="4403" xr:uid="{00000000-0005-0000-0000-0000A9220000}"/>
    <cellStyle name="Comma [0] 3 11 4 9" xfId="14173" xr:uid="{00000000-0005-0000-0000-0000FD6E0000}"/>
    <cellStyle name="Comma [0] 3 11 5 2" xfId="1806" xr:uid="{00000000-0005-0000-0000-00002B0E0000}"/>
    <cellStyle name="Comma [0] 3 11 5 2 2 2" xfId="7805" xr:uid="{00000000-0005-0000-0000-0000D03C0000}"/>
    <cellStyle name="Comma [0] 3 11 5 2 3" xfId="3961" xr:uid="{00000000-0005-0000-0000-0000211F0000}"/>
    <cellStyle name="Comma [0] 3 11 5 2 3 3" xfId="13731" xr:uid="{00000000-0005-0000-0000-0000756B0000}"/>
    <cellStyle name="Comma [0] 3 11 5 2 4 2" xfId="11577" xr:uid="{00000000-0005-0000-0000-00007F5A0000}"/>
    <cellStyle name="Comma [0] 3 11 5 2 6" xfId="9981" xr:uid="{00000000-0005-0000-0000-0000C64D0000}"/>
    <cellStyle name="Comma [0] 3 11 5 3" xfId="1278" xr:uid="{00000000-0005-0000-0000-0000ED090000}"/>
    <cellStyle name="Comma [0] 3 11 5 3 3" xfId="11050" xr:uid="{00000000-0005-0000-0000-000041560000}"/>
    <cellStyle name="Comma [0] 3 11 5 4" xfId="2336" xr:uid="{00000000-0005-0000-0000-000068120000}"/>
    <cellStyle name="Comma [0] 3 11 5 4 3" xfId="12106" xr:uid="{00000000-0005-0000-0000-0000BC5E0000}"/>
    <cellStyle name="Comma [0] 3 11 5 5 2" xfId="8351" xr:uid="{00000000-0005-0000-0000-00000D410000}"/>
    <cellStyle name="Comma [0] 3 11 5 6" xfId="5605" xr:uid="{00000000-0005-0000-0000-0000D92B0000}"/>
    <cellStyle name="Comma [0] 3 11 5 6 3" xfId="15375" xr:uid="{00000000-0005-0000-0000-00002D780000}"/>
    <cellStyle name="Comma [0] 3 11 5 8" xfId="9454" xr:uid="{00000000-0005-0000-0000-000088490000}"/>
    <cellStyle name="Comma [0] 3 11 6" xfId="824" xr:uid="{00000000-0005-0000-0000-000050060000}"/>
    <cellStyle name="Comma [0] 3 11 6 2 2" xfId="2977" xr:uid="{00000000-0005-0000-0000-00005B170000}"/>
    <cellStyle name="Comma [0] 3 11 6 2 2 3" xfId="12747" xr:uid="{00000000-0005-0000-0000-0000AF630000}"/>
    <cellStyle name="Comma [0] 3 11 6 2 3 2" xfId="8992" xr:uid="{00000000-0005-0000-0000-000000460000}"/>
    <cellStyle name="Comma [0] 3 11 6 2 4" xfId="6804" xr:uid="{00000000-0005-0000-0000-00000A350000}"/>
    <cellStyle name="Comma [0] 3 11 6 2 5" xfId="5143" xr:uid="{00000000-0005-0000-0000-000051280000}"/>
    <cellStyle name="Comma [0] 3 11 6 2 7" xfId="14913" xr:uid="{00000000-0005-0000-0000-0000A5740000}"/>
    <cellStyle name="Comma [0] 3 11 6 3 2" xfId="6246" xr:uid="{00000000-0005-0000-0000-0000CC300000}"/>
    <cellStyle name="Comma [0] 3 11 6 4" xfId="2419" xr:uid="{00000000-0005-0000-0000-00001D130000}"/>
    <cellStyle name="Comma [0] 3 11 6 4 3" xfId="12189" xr:uid="{00000000-0005-0000-0000-0000715F0000}"/>
    <cellStyle name="Comma [0] 3 11 6 5 2" xfId="8434" xr:uid="{00000000-0005-0000-0000-0000C2410000}"/>
    <cellStyle name="Comma [0] 3 11 6 6" xfId="5688" xr:uid="{00000000-0005-0000-0000-00008E2C0000}"/>
    <cellStyle name="Comma [0] 3 11 6 6 3" xfId="15458" xr:uid="{00000000-0005-0000-0000-0000E2780000}"/>
    <cellStyle name="Comma [0] 3 11 6 8" xfId="9537" xr:uid="{00000000-0005-0000-0000-00003D4A0000}"/>
    <cellStyle name="Comma [0] 3 11 7" xfId="1442" xr:uid="{00000000-0005-0000-0000-00004F0B0000}"/>
    <cellStyle name="Comma [0] 3 11 7 2 2" xfId="7441" xr:uid="{00000000-0005-0000-0000-0000F4390000}"/>
    <cellStyle name="Comma [0] 3 11 7 3" xfId="3597" xr:uid="{00000000-0005-0000-0000-0000451C0000}"/>
    <cellStyle name="Comma [0] 3 11 7 3 3" xfId="13367" xr:uid="{00000000-0005-0000-0000-000099680000}"/>
    <cellStyle name="Comma [0] 3 11 7 4 2" xfId="11213" xr:uid="{00000000-0005-0000-0000-0000A3570000}"/>
    <cellStyle name="Comma [0] 3 11 7 6" xfId="9617" xr:uid="{00000000-0005-0000-0000-0000EA4A0000}"/>
    <cellStyle name="Comma [0] 3 11 8" xfId="914" xr:uid="{00000000-0005-0000-0000-000011070000}"/>
    <cellStyle name="Comma [0] 3 11 8 3" xfId="10686" xr:uid="{00000000-0005-0000-0000-000065530000}"/>
    <cellStyle name="Comma [0] 3 11 9" xfId="1972" xr:uid="{00000000-0005-0000-0000-00008D0F0000}"/>
    <cellStyle name="Comma [0] 3 11 9 3" xfId="11743" xr:uid="{00000000-0005-0000-0000-0000E15B0000}"/>
    <cellStyle name="Comma [0] 3 12 10" xfId="3060" xr:uid="{00000000-0005-0000-0000-000018180000}"/>
    <cellStyle name="Comma [0] 3 12 10 3" xfId="12830" xr:uid="{00000000-0005-0000-0000-00006C640000}"/>
    <cellStyle name="Comma [0] 3 12 11 2" xfId="10148" xr:uid="{00000000-0005-0000-0000-0000384F0000}"/>
    <cellStyle name="Comma [0] 3 12 12" xfId="4128" xr:uid="{00000000-0005-0000-0000-000093200000}"/>
    <cellStyle name="Comma [0] 3 12 14" xfId="13898" xr:uid="{00000000-0005-0000-0000-0000E76C0000}"/>
    <cellStyle name="Comma [0] 3 12 2 2" xfId="1534" xr:uid="{00000000-0005-0000-0000-0000160C0000}"/>
    <cellStyle name="Comma [0] 3 12 2 2 2 2" xfId="7533" xr:uid="{00000000-0005-0000-0000-0000BB3A0000}"/>
    <cellStyle name="Comma [0] 3 12 2 2 3" xfId="3689" xr:uid="{00000000-0005-0000-0000-00000C1D0000}"/>
    <cellStyle name="Comma [0] 3 12 2 2 3 3" xfId="13459" xr:uid="{00000000-0005-0000-0000-000060690000}"/>
    <cellStyle name="Comma [0] 3 12 2 2 4 2" xfId="11305" xr:uid="{00000000-0005-0000-0000-00006A580000}"/>
    <cellStyle name="Comma [0] 3 12 2 2 6" xfId="9709" xr:uid="{00000000-0005-0000-0000-0000B14B0000}"/>
    <cellStyle name="Comma [0] 3 12 2 3" xfId="1006" xr:uid="{00000000-0005-0000-0000-0000D8070000}"/>
    <cellStyle name="Comma [0] 3 12 2 3 3" xfId="10778" xr:uid="{00000000-0005-0000-0000-00002C540000}"/>
    <cellStyle name="Comma [0] 3 12 2 4" xfId="2064" xr:uid="{00000000-0005-0000-0000-000053100000}"/>
    <cellStyle name="Comma [0] 3 12 2 4 3" xfId="11834" xr:uid="{00000000-0005-0000-0000-0000A75C0000}"/>
    <cellStyle name="Comma [0] 3 12 2 5 2" xfId="8079" xr:uid="{00000000-0005-0000-0000-0000F83E0000}"/>
    <cellStyle name="Comma [0] 3 12 2 6" xfId="5333" xr:uid="{00000000-0005-0000-0000-0000C4290000}"/>
    <cellStyle name="Comma [0] 3 12 2 6 3" xfId="15103" xr:uid="{00000000-0005-0000-0000-000018760000}"/>
    <cellStyle name="Comma [0] 3 12 2 8" xfId="9182" xr:uid="{00000000-0005-0000-0000-000073470000}"/>
    <cellStyle name="Comma [0] 3 12 3" xfId="472" xr:uid="{00000000-0005-0000-0000-00009C030000}"/>
    <cellStyle name="Comma [0] 3 12 3 2 2" xfId="2705" xr:uid="{00000000-0005-0000-0000-00004A150000}"/>
    <cellStyle name="Comma [0] 3 12 3 2 2 3" xfId="12475" xr:uid="{00000000-0005-0000-0000-00009E610000}"/>
    <cellStyle name="Comma [0] 3 12 3 2 3 2" xfId="8720" xr:uid="{00000000-0005-0000-0000-0000EF430000}"/>
    <cellStyle name="Comma [0] 3 12 3 2 4" xfId="6532" xr:uid="{00000000-0005-0000-0000-0000F9320000}"/>
    <cellStyle name="Comma [0] 3 12 3 2 5" xfId="4871" xr:uid="{00000000-0005-0000-0000-000040260000}"/>
    <cellStyle name="Comma [0] 3 12 3 2 7" xfId="14641" xr:uid="{00000000-0005-0000-0000-000094720000}"/>
    <cellStyle name="Comma [0] 3 12 3 3 2" xfId="5973" xr:uid="{00000000-0005-0000-0000-0000BB2E0000}"/>
    <cellStyle name="Comma [0] 3 12 3 3 4" xfId="15743" xr:uid="{00000000-0005-0000-0000-00000F7B0000}"/>
    <cellStyle name="Comma [0] 3 12 3 4 2" xfId="7088" xr:uid="{00000000-0005-0000-0000-000036370000}"/>
    <cellStyle name="Comma [0] 3 12 3 5" xfId="3244" xr:uid="{00000000-0005-0000-0000-000087190000}"/>
    <cellStyle name="Comma [0] 3 12 3 5 3" xfId="13014" xr:uid="{00000000-0005-0000-0000-0000DB650000}"/>
    <cellStyle name="Comma [0] 3 12 3 6 2" xfId="10332" xr:uid="{00000000-0005-0000-0000-0000A7500000}"/>
    <cellStyle name="Comma [0] 3 12 3 7" xfId="4312" xr:uid="{00000000-0005-0000-0000-000002220000}"/>
    <cellStyle name="Comma [0] 3 12 3 9" xfId="14082" xr:uid="{00000000-0005-0000-0000-0000566E0000}"/>
    <cellStyle name="Comma [0] 3 12 4 2" xfId="1716" xr:uid="{00000000-0005-0000-0000-0000860D0000}"/>
    <cellStyle name="Comma [0] 3 12 4 2 2 2" xfId="7715" xr:uid="{00000000-0005-0000-0000-00002B3C0000}"/>
    <cellStyle name="Comma [0] 3 12 4 2 3" xfId="3871" xr:uid="{00000000-0005-0000-0000-00007C1E0000}"/>
    <cellStyle name="Comma [0] 3 12 4 2 3 3" xfId="13641" xr:uid="{00000000-0005-0000-0000-0000D06A0000}"/>
    <cellStyle name="Comma [0] 3 12 4 2 4 2" xfId="11487" xr:uid="{00000000-0005-0000-0000-0000DA590000}"/>
    <cellStyle name="Comma [0] 3 12 4 2 6" xfId="9891" xr:uid="{00000000-0005-0000-0000-0000214D0000}"/>
    <cellStyle name="Comma [0] 3 12 4 3" xfId="1188" xr:uid="{00000000-0005-0000-0000-000048090000}"/>
    <cellStyle name="Comma [0] 3 12 4 3 3" xfId="10960" xr:uid="{00000000-0005-0000-0000-00009C550000}"/>
    <cellStyle name="Comma [0] 3 12 4 4" xfId="2246" xr:uid="{00000000-0005-0000-0000-0000C3110000}"/>
    <cellStyle name="Comma [0] 3 12 4 4 3" xfId="12016" xr:uid="{00000000-0005-0000-0000-0000175E0000}"/>
    <cellStyle name="Comma [0] 3 12 4 5 2" xfId="8261" xr:uid="{00000000-0005-0000-0000-000068400000}"/>
    <cellStyle name="Comma [0] 3 12 4 6" xfId="5515" xr:uid="{00000000-0005-0000-0000-0000342B0000}"/>
    <cellStyle name="Comma [0] 3 12 4 6 3" xfId="15285" xr:uid="{00000000-0005-0000-0000-000088770000}"/>
    <cellStyle name="Comma [0] 3 12 4 8" xfId="9364" xr:uid="{00000000-0005-0000-0000-0000E3480000}"/>
    <cellStyle name="Comma [0] 3 12 5" xfId="708" xr:uid="{00000000-0005-0000-0000-000075050000}"/>
    <cellStyle name="Comma [0] 3 12 5 2 2" xfId="2887" xr:uid="{00000000-0005-0000-0000-0000B6160000}"/>
    <cellStyle name="Comma [0] 3 12 5 2 2 3" xfId="12657" xr:uid="{00000000-0005-0000-0000-00000A630000}"/>
    <cellStyle name="Comma [0] 3 12 5 2 3 2" xfId="8902" xr:uid="{00000000-0005-0000-0000-00005B450000}"/>
    <cellStyle name="Comma [0] 3 12 5 2 4" xfId="6714" xr:uid="{00000000-0005-0000-0000-000065340000}"/>
    <cellStyle name="Comma [0] 3 12 5 2 5" xfId="5053" xr:uid="{00000000-0005-0000-0000-0000AC270000}"/>
    <cellStyle name="Comma [0] 3 12 5 2 7" xfId="14823" xr:uid="{00000000-0005-0000-0000-000000740000}"/>
    <cellStyle name="Comma [0] 3 12 5 3 2" xfId="6155" xr:uid="{00000000-0005-0000-0000-000027300000}"/>
    <cellStyle name="Comma [0] 3 12 5 3 4" xfId="15925" xr:uid="{00000000-0005-0000-0000-00007B7C0000}"/>
    <cellStyle name="Comma [0] 3 12 5 4 2" xfId="7270" xr:uid="{00000000-0005-0000-0000-0000A2380000}"/>
    <cellStyle name="Comma [0] 3 12 5 5" xfId="3426" xr:uid="{00000000-0005-0000-0000-0000F31A0000}"/>
    <cellStyle name="Comma [0] 3 12 5 5 3" xfId="13196" xr:uid="{00000000-0005-0000-0000-000047670000}"/>
    <cellStyle name="Comma [0] 3 12 5 6 2" xfId="10514" xr:uid="{00000000-0005-0000-0000-000013520000}"/>
    <cellStyle name="Comma [0] 3 12 5 7" xfId="4494" xr:uid="{00000000-0005-0000-0000-00006E230000}"/>
    <cellStyle name="Comma [0] 3 12 5 9" xfId="14264" xr:uid="{00000000-0005-0000-0000-0000C26F0000}"/>
    <cellStyle name="Comma [0] 3 12 6 2" xfId="1897" xr:uid="{00000000-0005-0000-0000-0000F00E0000}"/>
    <cellStyle name="Comma [0] 3 12 6 2 2 2" xfId="7896" xr:uid="{00000000-0005-0000-0000-0000953D0000}"/>
    <cellStyle name="Comma [0] 3 12 6 2 3" xfId="4052" xr:uid="{00000000-0005-0000-0000-0000E61F0000}"/>
    <cellStyle name="Comma [0] 3 12 6 2 3 3" xfId="13822" xr:uid="{00000000-0005-0000-0000-00003A6C0000}"/>
    <cellStyle name="Comma [0] 3 12 6 2 4 2" xfId="11668" xr:uid="{00000000-0005-0000-0000-0000445B0000}"/>
    <cellStyle name="Comma [0] 3 12 6 2 6" xfId="10072" xr:uid="{00000000-0005-0000-0000-00008B4E0000}"/>
    <cellStyle name="Comma [0] 3 12 6 3" xfId="1369" xr:uid="{00000000-0005-0000-0000-0000B20A0000}"/>
    <cellStyle name="Comma [0] 3 12 6 3 3" xfId="11140" xr:uid="{00000000-0005-0000-0000-000006570000}"/>
    <cellStyle name="Comma [0] 3 12 6 4 2" xfId="7368" xr:uid="{00000000-0005-0000-0000-000057390000}"/>
    <cellStyle name="Comma [0] 3 12 6 5" xfId="3524" xr:uid="{00000000-0005-0000-0000-0000A81B0000}"/>
    <cellStyle name="Comma [0] 3 12 6 5 3" xfId="13294" xr:uid="{00000000-0005-0000-0000-0000FC670000}"/>
    <cellStyle name="Comma [0] 3 12 6 6 2" xfId="10612" xr:uid="{00000000-0005-0000-0000-0000C8520000}"/>
    <cellStyle name="Comma [0] 3 12 6 7" xfId="4592" xr:uid="{00000000-0005-0000-0000-000023240000}"/>
    <cellStyle name="Comma [0] 3 12 6 9" xfId="14362" xr:uid="{00000000-0005-0000-0000-000077700000}"/>
    <cellStyle name="Comma [0] 3 12 7 2" xfId="2519" xr:uid="{00000000-0005-0000-0000-0000DA130000}"/>
    <cellStyle name="Comma [0] 3 12 7 2 3" xfId="12289" xr:uid="{00000000-0005-0000-0000-00002E600000}"/>
    <cellStyle name="Comma [0] 3 12 7 3 2" xfId="8534" xr:uid="{00000000-0005-0000-0000-00007F420000}"/>
    <cellStyle name="Comma [0] 3 12 7 4" xfId="6346" xr:uid="{00000000-0005-0000-0000-000089310000}"/>
    <cellStyle name="Comma [0] 3 12 7 5" xfId="4685" xr:uid="{00000000-0005-0000-0000-0000D0240000}"/>
    <cellStyle name="Comma [0] 3 12 7 7" xfId="14455" xr:uid="{00000000-0005-0000-0000-000024710000}"/>
    <cellStyle name="Comma [0] 3 12 8 2" xfId="5787" xr:uid="{00000000-0005-0000-0000-00004B2D0000}"/>
    <cellStyle name="Comma [0] 3 12 8 4" xfId="15557" xr:uid="{00000000-0005-0000-0000-00009F790000}"/>
    <cellStyle name="Comma [0] 3 12 9 2" xfId="6903" xr:uid="{00000000-0005-0000-0000-0000C7350000}"/>
    <cellStyle name="Comma [0] 3 13" xfId="121" xr:uid="{00000000-0005-0000-0000-0000DE000000}"/>
    <cellStyle name="Comma [0] 3 13 10 2" xfId="8000" xr:uid="{00000000-0005-0000-0000-00004D3E0000}"/>
    <cellStyle name="Comma [0] 3 13 11" xfId="5254" xr:uid="{00000000-0005-0000-0000-000019290000}"/>
    <cellStyle name="Comma [0] 3 13 11 3" xfId="15024" xr:uid="{00000000-0005-0000-0000-00006D750000}"/>
    <cellStyle name="Comma [0] 3 13 13" xfId="9103" xr:uid="{00000000-0005-0000-0000-0000C8460000}"/>
    <cellStyle name="Comma [0] 3 13 2" xfId="338" xr:uid="{00000000-0005-0000-0000-000082020000}"/>
    <cellStyle name="Comma [0] 3 13 2 2 2" xfId="2624" xr:uid="{00000000-0005-0000-0000-00009C140000}"/>
    <cellStyle name="Comma [0] 3 13 2 2 2 3" xfId="12394" xr:uid="{00000000-0005-0000-0000-0000F0600000}"/>
    <cellStyle name="Comma [0] 3 13 2 2 3 2" xfId="8639" xr:uid="{00000000-0005-0000-0000-000041430000}"/>
    <cellStyle name="Comma [0] 3 13 2 2 4" xfId="6451" xr:uid="{00000000-0005-0000-0000-00004B320000}"/>
    <cellStyle name="Comma [0] 3 13 2 2 5" xfId="4790" xr:uid="{00000000-0005-0000-0000-000092250000}"/>
    <cellStyle name="Comma [0] 3 13 2 2 7" xfId="14560" xr:uid="{00000000-0005-0000-0000-0000E6710000}"/>
    <cellStyle name="Comma [0] 3 13 2 3 2" xfId="5892" xr:uid="{00000000-0005-0000-0000-00000D2E0000}"/>
    <cellStyle name="Comma [0] 3 13 2 3 4" xfId="15662" xr:uid="{00000000-0005-0000-0000-0000617A0000}"/>
    <cellStyle name="Comma [0] 3 13 2 4 2" xfId="7007" xr:uid="{00000000-0005-0000-0000-000088360000}"/>
    <cellStyle name="Comma [0] 3 13 2 5" xfId="3163" xr:uid="{00000000-0005-0000-0000-0000D9180000}"/>
    <cellStyle name="Comma [0] 3 13 2 5 3" xfId="12933" xr:uid="{00000000-0005-0000-0000-00002D650000}"/>
    <cellStyle name="Comma [0] 3 13 2 6 2" xfId="10251" xr:uid="{00000000-0005-0000-0000-0000F94F0000}"/>
    <cellStyle name="Comma [0] 3 13 2 7" xfId="4231" xr:uid="{00000000-0005-0000-0000-000054210000}"/>
    <cellStyle name="Comma [0] 3 13 2 9" xfId="14001" xr:uid="{00000000-0005-0000-0000-0000A86D0000}"/>
    <cellStyle name="Comma [0] 3 13 3 2" xfId="1638" xr:uid="{00000000-0005-0000-0000-0000DA0C0000}"/>
    <cellStyle name="Comma [0] 3 13 3 2 2 2" xfId="7637" xr:uid="{00000000-0005-0000-0000-00007F3B0000}"/>
    <cellStyle name="Comma [0] 3 13 3 2 3" xfId="3793" xr:uid="{00000000-0005-0000-0000-0000D01D0000}"/>
    <cellStyle name="Comma [0] 3 13 3 2 3 3" xfId="13563" xr:uid="{00000000-0005-0000-0000-0000246A0000}"/>
    <cellStyle name="Comma [0] 3 13 3 2 4 2" xfId="11409" xr:uid="{00000000-0005-0000-0000-00002E590000}"/>
    <cellStyle name="Comma [0] 3 13 3 2 6" xfId="9813" xr:uid="{00000000-0005-0000-0000-0000754C0000}"/>
    <cellStyle name="Comma [0] 3 13 3 3" xfId="1110" xr:uid="{00000000-0005-0000-0000-00009C080000}"/>
    <cellStyle name="Comma [0] 3 13 3 3 3" xfId="10882" xr:uid="{00000000-0005-0000-0000-0000F0540000}"/>
    <cellStyle name="Comma [0] 3 13 3 4" xfId="2168" xr:uid="{00000000-0005-0000-0000-000017110000}"/>
    <cellStyle name="Comma [0] 3 13 3 4 3" xfId="11938" xr:uid="{00000000-0005-0000-0000-00006B5D0000}"/>
    <cellStyle name="Comma [0] 3 13 3 5 2" xfId="8183" xr:uid="{00000000-0005-0000-0000-0000BC3F0000}"/>
    <cellStyle name="Comma [0] 3 13 3 6" xfId="5437" xr:uid="{00000000-0005-0000-0000-0000882A0000}"/>
    <cellStyle name="Comma [0] 3 13 3 6 3" xfId="15207" xr:uid="{00000000-0005-0000-0000-0000DC760000}"/>
    <cellStyle name="Comma [0] 3 13 3 8" xfId="9286" xr:uid="{00000000-0005-0000-0000-000037480000}"/>
    <cellStyle name="Comma [0] 3 13 4" xfId="604" xr:uid="{00000000-0005-0000-0000-000092040000}"/>
    <cellStyle name="Comma [0] 3 13 4 2 2" xfId="2810" xr:uid="{00000000-0005-0000-0000-00000C160000}"/>
    <cellStyle name="Comma [0] 3 13 4 2 2 3" xfId="12580" xr:uid="{00000000-0005-0000-0000-000060620000}"/>
    <cellStyle name="Comma [0] 3 13 4 2 3 2" xfId="8825" xr:uid="{00000000-0005-0000-0000-0000B1440000}"/>
    <cellStyle name="Comma [0] 3 13 4 2 4" xfId="6637" xr:uid="{00000000-0005-0000-0000-0000BB330000}"/>
    <cellStyle name="Comma [0] 3 13 4 2 5" xfId="4976" xr:uid="{00000000-0005-0000-0000-000002270000}"/>
    <cellStyle name="Comma [0] 3 13 4 2 7" xfId="14746" xr:uid="{00000000-0005-0000-0000-000056730000}"/>
    <cellStyle name="Comma [0] 3 13 4 3 2" xfId="6078" xr:uid="{00000000-0005-0000-0000-00007D2F0000}"/>
    <cellStyle name="Comma [0] 3 13 4 3 4" xfId="15848" xr:uid="{00000000-0005-0000-0000-0000D17B0000}"/>
    <cellStyle name="Comma [0] 3 13 4 4 2" xfId="7193" xr:uid="{00000000-0005-0000-0000-0000F8370000}"/>
    <cellStyle name="Comma [0] 3 13 4 5" xfId="3349" xr:uid="{00000000-0005-0000-0000-0000491A0000}"/>
    <cellStyle name="Comma [0] 3 13 4 5 3" xfId="13119" xr:uid="{00000000-0005-0000-0000-00009D660000}"/>
    <cellStyle name="Comma [0] 3 13 4 6 2" xfId="10437" xr:uid="{00000000-0005-0000-0000-000069510000}"/>
    <cellStyle name="Comma [0] 3 13 4 7" xfId="4417" xr:uid="{00000000-0005-0000-0000-0000C4220000}"/>
    <cellStyle name="Comma [0] 3 13 4 9" xfId="14187" xr:uid="{00000000-0005-0000-0000-0000186F0000}"/>
    <cellStyle name="Comma [0] 3 13 5 2" xfId="1820" xr:uid="{00000000-0005-0000-0000-0000460E0000}"/>
    <cellStyle name="Comma [0] 3 13 5 2 2 2" xfId="7819" xr:uid="{00000000-0005-0000-0000-0000EB3C0000}"/>
    <cellStyle name="Comma [0] 3 13 5 2 3" xfId="3975" xr:uid="{00000000-0005-0000-0000-00003C1F0000}"/>
    <cellStyle name="Comma [0] 3 13 5 2 3 3" xfId="13745" xr:uid="{00000000-0005-0000-0000-0000906B0000}"/>
    <cellStyle name="Comma [0] 3 13 5 2 4 2" xfId="11591" xr:uid="{00000000-0005-0000-0000-00009A5A0000}"/>
    <cellStyle name="Comma [0] 3 13 5 2 6" xfId="9995" xr:uid="{00000000-0005-0000-0000-0000E14D0000}"/>
    <cellStyle name="Comma [0] 3 13 5 3" xfId="1292" xr:uid="{00000000-0005-0000-0000-0000080A0000}"/>
    <cellStyle name="Comma [0] 3 13 5 3 2" xfId="6161" xr:uid="{00000000-0005-0000-0000-000032300000}"/>
    <cellStyle name="Comma [0] 3 13 5 4 2" xfId="7276" xr:uid="{00000000-0005-0000-0000-0000AD380000}"/>
    <cellStyle name="Comma [0] 3 13 5 5" xfId="3432" xr:uid="{00000000-0005-0000-0000-0000FE1A0000}"/>
    <cellStyle name="Comma [0] 3 13 5 5 3" xfId="13202" xr:uid="{00000000-0005-0000-0000-000052670000}"/>
    <cellStyle name="Comma [0] 3 13 5 6 2" xfId="10520" xr:uid="{00000000-0005-0000-0000-00001E520000}"/>
    <cellStyle name="Comma [0] 3 13 5 7" xfId="4500" xr:uid="{00000000-0005-0000-0000-000079230000}"/>
    <cellStyle name="Comma [0] 3 13 5 9" xfId="14270" xr:uid="{00000000-0005-0000-0000-0000CD6F0000}"/>
    <cellStyle name="Comma [0] 3 13 6 2" xfId="1903" xr:uid="{00000000-0005-0000-0000-0000FB0E0000}"/>
    <cellStyle name="Comma [0] 3 13 6 2 2 2" xfId="7902" xr:uid="{00000000-0005-0000-0000-0000A03D0000}"/>
    <cellStyle name="Comma [0] 3 13 6 2 3" xfId="4058" xr:uid="{00000000-0005-0000-0000-0000F11F0000}"/>
    <cellStyle name="Comma [0] 3 13 6 2 3 3" xfId="13828" xr:uid="{00000000-0005-0000-0000-0000456C0000}"/>
    <cellStyle name="Comma [0] 3 13 6 2 4 2" xfId="11674" xr:uid="{00000000-0005-0000-0000-00004F5B0000}"/>
    <cellStyle name="Comma [0] 3 13 6 2 6" xfId="10078" xr:uid="{00000000-0005-0000-0000-0000964E0000}"/>
    <cellStyle name="Comma [0] 3 13 6 3" xfId="1375" xr:uid="{00000000-0005-0000-0000-0000BD0A0000}"/>
    <cellStyle name="Comma [0] 3 13 6 3 3" xfId="11146" xr:uid="{00000000-0005-0000-0000-000011570000}"/>
    <cellStyle name="Comma [0] 3 13 6 4 2" xfId="7374" xr:uid="{00000000-0005-0000-0000-000062390000}"/>
    <cellStyle name="Comma [0] 3 13 6 5" xfId="3530" xr:uid="{00000000-0005-0000-0000-0000B31B0000}"/>
    <cellStyle name="Comma [0] 3 13 6 5 3" xfId="13300" xr:uid="{00000000-0005-0000-0000-000007680000}"/>
    <cellStyle name="Comma [0] 3 13 6 6 2" xfId="10618" xr:uid="{00000000-0005-0000-0000-0000D3520000}"/>
    <cellStyle name="Comma [0] 3 13 6 7" xfId="4598" xr:uid="{00000000-0005-0000-0000-00002E240000}"/>
    <cellStyle name="Comma [0] 3 13 6 9" xfId="14368" xr:uid="{00000000-0005-0000-0000-000082700000}"/>
    <cellStyle name="Comma [0] 3 13 7 2" xfId="2525" xr:uid="{00000000-0005-0000-0000-0000E5130000}"/>
    <cellStyle name="Comma [0] 3 13 7 2 3" xfId="12295" xr:uid="{00000000-0005-0000-0000-000039600000}"/>
    <cellStyle name="Comma [0] 3 13 7 3 2" xfId="8540" xr:uid="{00000000-0005-0000-0000-00008A420000}"/>
    <cellStyle name="Comma [0] 3 13 7 4" xfId="6352" xr:uid="{00000000-0005-0000-0000-000094310000}"/>
    <cellStyle name="Comma [0] 3 13 7 5" xfId="4691" xr:uid="{00000000-0005-0000-0000-0000DB240000}"/>
    <cellStyle name="Comma [0] 3 13 7 7" xfId="14461" xr:uid="{00000000-0005-0000-0000-00002F710000}"/>
    <cellStyle name="Comma [0] 3 13 8 2" xfId="5793" xr:uid="{00000000-0005-0000-0000-0000562D0000}"/>
    <cellStyle name="Comma [0] 3 13 8 4" xfId="15563" xr:uid="{00000000-0005-0000-0000-0000AA790000}"/>
    <cellStyle name="Comma [0] 3 13 9 2" xfId="6909" xr:uid="{00000000-0005-0000-0000-0000D2350000}"/>
    <cellStyle name="Comma [0] 3 14" xfId="127" xr:uid="{00000000-0005-0000-0000-0000EA000000}"/>
    <cellStyle name="Comma [0] 3 14 10 2" xfId="8006" xr:uid="{00000000-0005-0000-0000-0000593E0000}"/>
    <cellStyle name="Comma [0] 3 14 11" xfId="5260" xr:uid="{00000000-0005-0000-0000-000025290000}"/>
    <cellStyle name="Comma [0] 3 14 11 3" xfId="15030" xr:uid="{00000000-0005-0000-0000-000079750000}"/>
    <cellStyle name="Comma [0] 3 14 13" xfId="9109" xr:uid="{00000000-0005-0000-0000-0000D4460000}"/>
    <cellStyle name="Comma [0] 3 14 2" xfId="344" xr:uid="{00000000-0005-0000-0000-00008E020000}"/>
    <cellStyle name="Comma [0] 3 14 2 2 2" xfId="2630" xr:uid="{00000000-0005-0000-0000-0000A8140000}"/>
    <cellStyle name="Comma [0] 3 14 2 2 2 3" xfId="12400" xr:uid="{00000000-0005-0000-0000-0000FC600000}"/>
    <cellStyle name="Comma [0] 3 14 2 2 3 2" xfId="8645" xr:uid="{00000000-0005-0000-0000-00004D430000}"/>
    <cellStyle name="Comma [0] 3 14 2 2 4" xfId="6457" xr:uid="{00000000-0005-0000-0000-000057320000}"/>
    <cellStyle name="Comma [0] 3 14 2 2 5" xfId="4796" xr:uid="{00000000-0005-0000-0000-00009E250000}"/>
    <cellStyle name="Comma [0] 3 14 2 2 7" xfId="14566" xr:uid="{00000000-0005-0000-0000-0000F2710000}"/>
    <cellStyle name="Comma [0] 3 14 2 3 2" xfId="5898" xr:uid="{00000000-0005-0000-0000-0000192E0000}"/>
    <cellStyle name="Comma [0] 3 14 2 3 4" xfId="15668" xr:uid="{00000000-0005-0000-0000-00006D7A0000}"/>
    <cellStyle name="Comma [0] 3 14 2 4 2" xfId="7013" xr:uid="{00000000-0005-0000-0000-000094360000}"/>
    <cellStyle name="Comma [0] 3 14 2 5" xfId="3169" xr:uid="{00000000-0005-0000-0000-0000E5180000}"/>
    <cellStyle name="Comma [0] 3 14 2 5 3" xfId="12939" xr:uid="{00000000-0005-0000-0000-000039650000}"/>
    <cellStyle name="Comma [0] 3 14 2 6 2" xfId="10257" xr:uid="{00000000-0005-0000-0000-000005500000}"/>
    <cellStyle name="Comma [0] 3 14 2 7" xfId="4237" xr:uid="{00000000-0005-0000-0000-000060210000}"/>
    <cellStyle name="Comma [0] 3 14 2 9" xfId="14007" xr:uid="{00000000-0005-0000-0000-0000B46D0000}"/>
    <cellStyle name="Comma [0] 3 14 3 2" xfId="1644" xr:uid="{00000000-0005-0000-0000-0000E60C0000}"/>
    <cellStyle name="Comma [0] 3 14 3 2 2 2" xfId="7643" xr:uid="{00000000-0005-0000-0000-00008B3B0000}"/>
    <cellStyle name="Comma [0] 3 14 3 2 3" xfId="3799" xr:uid="{00000000-0005-0000-0000-0000DC1D0000}"/>
    <cellStyle name="Comma [0] 3 14 3 2 3 3" xfId="13569" xr:uid="{00000000-0005-0000-0000-0000306A0000}"/>
    <cellStyle name="Comma [0] 3 14 3 2 4 2" xfId="11415" xr:uid="{00000000-0005-0000-0000-00003A590000}"/>
    <cellStyle name="Comma [0] 3 14 3 2 6" xfId="9819" xr:uid="{00000000-0005-0000-0000-0000814C0000}"/>
    <cellStyle name="Comma [0] 3 14 3 3" xfId="1116" xr:uid="{00000000-0005-0000-0000-0000A8080000}"/>
    <cellStyle name="Comma [0] 3 14 3 3 3" xfId="10888" xr:uid="{00000000-0005-0000-0000-0000FC540000}"/>
    <cellStyle name="Comma [0] 3 14 3 4" xfId="2174" xr:uid="{00000000-0005-0000-0000-000023110000}"/>
    <cellStyle name="Comma [0] 3 14 3 4 3" xfId="11944" xr:uid="{00000000-0005-0000-0000-0000775D0000}"/>
    <cellStyle name="Comma [0] 3 14 3 5 2" xfId="8189" xr:uid="{00000000-0005-0000-0000-0000C83F0000}"/>
    <cellStyle name="Comma [0] 3 14 3 6" xfId="5443" xr:uid="{00000000-0005-0000-0000-0000942A0000}"/>
    <cellStyle name="Comma [0] 3 14 3 6 3" xfId="15213" xr:uid="{00000000-0005-0000-0000-0000E8760000}"/>
    <cellStyle name="Comma [0] 3 14 3 8" xfId="9292" xr:uid="{00000000-0005-0000-0000-000043480000}"/>
    <cellStyle name="Comma [0] 3 14 4" xfId="610" xr:uid="{00000000-0005-0000-0000-00009E040000}"/>
    <cellStyle name="Comma [0] 3 14 4 2 2" xfId="2816" xr:uid="{00000000-0005-0000-0000-000018160000}"/>
    <cellStyle name="Comma [0] 3 14 4 2 2 3" xfId="12586" xr:uid="{00000000-0005-0000-0000-00006C620000}"/>
    <cellStyle name="Comma [0] 3 14 4 2 3 2" xfId="8831" xr:uid="{00000000-0005-0000-0000-0000BD440000}"/>
    <cellStyle name="Comma [0] 3 14 4 2 4" xfId="6643" xr:uid="{00000000-0005-0000-0000-0000C7330000}"/>
    <cellStyle name="Comma [0] 3 14 4 2 5" xfId="4982" xr:uid="{00000000-0005-0000-0000-00000E270000}"/>
    <cellStyle name="Comma [0] 3 14 4 2 7" xfId="14752" xr:uid="{00000000-0005-0000-0000-000062730000}"/>
    <cellStyle name="Comma [0] 3 14 4 3 2" xfId="6084" xr:uid="{00000000-0005-0000-0000-0000892F0000}"/>
    <cellStyle name="Comma [0] 3 14 4 3 4" xfId="15854" xr:uid="{00000000-0005-0000-0000-0000DD7B0000}"/>
    <cellStyle name="Comma [0] 3 14 4 4 2" xfId="7199" xr:uid="{00000000-0005-0000-0000-000004380000}"/>
    <cellStyle name="Comma [0] 3 14 4 5" xfId="3355" xr:uid="{00000000-0005-0000-0000-0000551A0000}"/>
    <cellStyle name="Comma [0] 3 14 4 5 3" xfId="13125" xr:uid="{00000000-0005-0000-0000-0000A9660000}"/>
    <cellStyle name="Comma [0] 3 14 4 6 2" xfId="10443" xr:uid="{00000000-0005-0000-0000-000075510000}"/>
    <cellStyle name="Comma [0] 3 14 4 7" xfId="4423" xr:uid="{00000000-0005-0000-0000-0000D0220000}"/>
    <cellStyle name="Comma [0] 3 14 4 9" xfId="14193" xr:uid="{00000000-0005-0000-0000-0000246F0000}"/>
    <cellStyle name="Comma [0] 3 14 5 2" xfId="1826" xr:uid="{00000000-0005-0000-0000-0000520E0000}"/>
    <cellStyle name="Comma [0] 3 14 5 2 2 2" xfId="7825" xr:uid="{00000000-0005-0000-0000-0000F73C0000}"/>
    <cellStyle name="Comma [0] 3 14 5 2 3" xfId="3981" xr:uid="{00000000-0005-0000-0000-0000481F0000}"/>
    <cellStyle name="Comma [0] 3 14 5 2 3 3" xfId="13751" xr:uid="{00000000-0005-0000-0000-00009C6B0000}"/>
    <cellStyle name="Comma [0] 3 14 5 2 4 2" xfId="11597" xr:uid="{00000000-0005-0000-0000-0000A65A0000}"/>
    <cellStyle name="Comma [0] 3 14 5 2 6" xfId="10001" xr:uid="{00000000-0005-0000-0000-0000ED4D0000}"/>
    <cellStyle name="Comma [0] 3 14 5 3" xfId="1298" xr:uid="{00000000-0005-0000-0000-0000140A0000}"/>
    <cellStyle name="Comma [0] 3 14 5 3 3" xfId="11069" xr:uid="{00000000-0005-0000-0000-000068560000}"/>
    <cellStyle name="Comma [0] 3 14 5 4" xfId="2355" xr:uid="{00000000-0005-0000-0000-00008F120000}"/>
    <cellStyle name="Comma [0] 3 14 5 4 3" xfId="12125" xr:uid="{00000000-0005-0000-0000-0000E35E0000}"/>
    <cellStyle name="Comma [0] 3 14 5 5 2" xfId="8370" xr:uid="{00000000-0005-0000-0000-000034410000}"/>
    <cellStyle name="Comma [0] 3 14 5 6" xfId="5624" xr:uid="{00000000-0005-0000-0000-0000002C0000}"/>
    <cellStyle name="Comma [0] 3 14 5 6 3" xfId="15394" xr:uid="{00000000-0005-0000-0000-000054780000}"/>
    <cellStyle name="Comma [0] 3 14 5 8" xfId="9473" xr:uid="{00000000-0005-0000-0000-0000AF490000}"/>
    <cellStyle name="Comma [0] 3 14 6" xfId="843" xr:uid="{00000000-0005-0000-0000-000077060000}"/>
    <cellStyle name="Comma [0] 3 14 6 2 2" xfId="2996" xr:uid="{00000000-0005-0000-0000-000082170000}"/>
    <cellStyle name="Comma [0] 3 14 6 2 2 3" xfId="12766" xr:uid="{00000000-0005-0000-0000-0000D6630000}"/>
    <cellStyle name="Comma [0] 3 14 6 2 3 2" xfId="9011" xr:uid="{00000000-0005-0000-0000-000027460000}"/>
    <cellStyle name="Comma [0] 3 14 6 2 4" xfId="6823" xr:uid="{00000000-0005-0000-0000-000031350000}"/>
    <cellStyle name="Comma [0] 3 14 6 2 5" xfId="5162" xr:uid="{00000000-0005-0000-0000-000078280000}"/>
    <cellStyle name="Comma [0] 3 14 6 2 7" xfId="14932" xr:uid="{00000000-0005-0000-0000-0000CC740000}"/>
    <cellStyle name="Comma [0] 3 14 6 3 2" xfId="6265" xr:uid="{00000000-0005-0000-0000-0000F3300000}"/>
    <cellStyle name="Comma [0] 3 14 6 4" xfId="2438" xr:uid="{00000000-0005-0000-0000-000044130000}"/>
    <cellStyle name="Comma [0] 3 14 6 4 3" xfId="12208" xr:uid="{00000000-0005-0000-0000-0000985F0000}"/>
    <cellStyle name="Comma [0] 3 14 6 5 2" xfId="8453" xr:uid="{00000000-0005-0000-0000-0000E9410000}"/>
    <cellStyle name="Comma [0] 3 14 6 6" xfId="5707" xr:uid="{00000000-0005-0000-0000-0000B52C0000}"/>
    <cellStyle name="Comma [0] 3 14 6 6 3" xfId="15477" xr:uid="{00000000-0005-0000-0000-000009790000}"/>
    <cellStyle name="Comma [0] 3 14 6 8" xfId="9556" xr:uid="{00000000-0005-0000-0000-0000644A0000}"/>
    <cellStyle name="Comma [0] 3 14 7" xfId="1461" xr:uid="{00000000-0005-0000-0000-0000760B0000}"/>
    <cellStyle name="Comma [0] 3 14 7 2 2" xfId="7460" xr:uid="{00000000-0005-0000-0000-00001B3A0000}"/>
    <cellStyle name="Comma [0] 3 14 7 3" xfId="3616" xr:uid="{00000000-0005-0000-0000-00006C1C0000}"/>
    <cellStyle name="Comma [0] 3 14 7 3 3" xfId="13386" xr:uid="{00000000-0005-0000-0000-0000C0680000}"/>
    <cellStyle name="Comma [0] 3 14 7 4 2" xfId="11232" xr:uid="{00000000-0005-0000-0000-0000CA570000}"/>
    <cellStyle name="Comma [0] 3 14 7 6" xfId="9636" xr:uid="{00000000-0005-0000-0000-0000114B0000}"/>
    <cellStyle name="Comma [0] 3 14 8" xfId="933" xr:uid="{00000000-0005-0000-0000-000038070000}"/>
    <cellStyle name="Comma [0] 3 14 8 3" xfId="10705" xr:uid="{00000000-0005-0000-0000-00008C530000}"/>
    <cellStyle name="Comma [0] 3 14 9" xfId="1991" xr:uid="{00000000-0005-0000-0000-0000B40F0000}"/>
    <cellStyle name="Comma [0] 3 14 9 3" xfId="11761" xr:uid="{00000000-0005-0000-0000-0000085C0000}"/>
    <cellStyle name="Comma [0] 3 15 10" xfId="3077" xr:uid="{00000000-0005-0000-0000-000039180000}"/>
    <cellStyle name="Comma [0] 3 15 10 3" xfId="12847" xr:uid="{00000000-0005-0000-0000-00008D640000}"/>
    <cellStyle name="Comma [0] 3 15 11 2" xfId="10165" xr:uid="{00000000-0005-0000-0000-0000594F0000}"/>
    <cellStyle name="Comma [0] 3 15 12" xfId="4145" xr:uid="{00000000-0005-0000-0000-0000B4200000}"/>
    <cellStyle name="Comma [0] 3 15 14" xfId="13915" xr:uid="{00000000-0005-0000-0000-0000086D0000}"/>
    <cellStyle name="Comma [0] 3 15 2 2" xfId="1551" xr:uid="{00000000-0005-0000-0000-0000370C0000}"/>
    <cellStyle name="Comma [0] 3 15 2 2 2 2" xfId="7550" xr:uid="{00000000-0005-0000-0000-0000DC3A0000}"/>
    <cellStyle name="Comma [0] 3 15 2 2 3" xfId="3706" xr:uid="{00000000-0005-0000-0000-00002D1D0000}"/>
    <cellStyle name="Comma [0] 3 15 2 2 3 3" xfId="13476" xr:uid="{00000000-0005-0000-0000-000081690000}"/>
    <cellStyle name="Comma [0] 3 15 2 2 4 2" xfId="11322" xr:uid="{00000000-0005-0000-0000-00008B580000}"/>
    <cellStyle name="Comma [0] 3 15 2 2 6" xfId="9726" xr:uid="{00000000-0005-0000-0000-0000D24B0000}"/>
    <cellStyle name="Comma [0] 3 15 2 3" xfId="1023" xr:uid="{00000000-0005-0000-0000-0000F9070000}"/>
    <cellStyle name="Comma [0] 3 15 2 3 3" xfId="10795" xr:uid="{00000000-0005-0000-0000-00004D540000}"/>
    <cellStyle name="Comma [0] 3 15 2 4" xfId="2081" xr:uid="{00000000-0005-0000-0000-000074100000}"/>
    <cellStyle name="Comma [0] 3 15 2 4 3" xfId="11851" xr:uid="{00000000-0005-0000-0000-0000C85C0000}"/>
    <cellStyle name="Comma [0] 3 15 2 5 2" xfId="8096" xr:uid="{00000000-0005-0000-0000-0000193F0000}"/>
    <cellStyle name="Comma [0] 3 15 2 6" xfId="5350" xr:uid="{00000000-0005-0000-0000-0000E5290000}"/>
    <cellStyle name="Comma [0] 3 15 2 6 3" xfId="15120" xr:uid="{00000000-0005-0000-0000-000039760000}"/>
    <cellStyle name="Comma [0] 3 15 2 8" xfId="9199" xr:uid="{00000000-0005-0000-0000-000094470000}"/>
    <cellStyle name="Comma [0] 3 15 3" xfId="489" xr:uid="{00000000-0005-0000-0000-0000BD030000}"/>
    <cellStyle name="Comma [0] 3 15 3 2 2" xfId="2722" xr:uid="{00000000-0005-0000-0000-00006B150000}"/>
    <cellStyle name="Comma [0] 3 15 3 2 2 3" xfId="12492" xr:uid="{00000000-0005-0000-0000-0000BF610000}"/>
    <cellStyle name="Comma [0] 3 15 3 2 3 2" xfId="8737" xr:uid="{00000000-0005-0000-0000-000010440000}"/>
    <cellStyle name="Comma [0] 3 15 3 2 4" xfId="6549" xr:uid="{00000000-0005-0000-0000-00001A330000}"/>
    <cellStyle name="Comma [0] 3 15 3 2 5" xfId="4888" xr:uid="{00000000-0005-0000-0000-000061260000}"/>
    <cellStyle name="Comma [0] 3 15 3 2 7" xfId="14658" xr:uid="{00000000-0005-0000-0000-0000B5720000}"/>
    <cellStyle name="Comma [0] 3 15 3 3 2" xfId="5990" xr:uid="{00000000-0005-0000-0000-0000DC2E0000}"/>
    <cellStyle name="Comma [0] 3 15 3 3 4" xfId="15760" xr:uid="{00000000-0005-0000-0000-0000307B0000}"/>
    <cellStyle name="Comma [0] 3 15 3 4 2" xfId="7105" xr:uid="{00000000-0005-0000-0000-000057370000}"/>
    <cellStyle name="Comma [0] 3 15 3 5" xfId="3261" xr:uid="{00000000-0005-0000-0000-0000A8190000}"/>
    <cellStyle name="Comma [0] 3 15 3 5 3" xfId="13031" xr:uid="{00000000-0005-0000-0000-0000FC650000}"/>
    <cellStyle name="Comma [0] 3 15 3 6 2" xfId="10349" xr:uid="{00000000-0005-0000-0000-0000C8500000}"/>
    <cellStyle name="Comma [0] 3 15 3 7" xfId="4329" xr:uid="{00000000-0005-0000-0000-000023220000}"/>
    <cellStyle name="Comma [0] 3 15 3 9" xfId="14099" xr:uid="{00000000-0005-0000-0000-0000776E0000}"/>
    <cellStyle name="Comma [0] 3 15 4 2" xfId="1733" xr:uid="{00000000-0005-0000-0000-0000A70D0000}"/>
    <cellStyle name="Comma [0] 3 15 4 2 2 2" xfId="7732" xr:uid="{00000000-0005-0000-0000-00004C3C0000}"/>
    <cellStyle name="Comma [0] 3 15 4 2 3" xfId="3888" xr:uid="{00000000-0005-0000-0000-00009D1E0000}"/>
    <cellStyle name="Comma [0] 3 15 4 2 3 3" xfId="13658" xr:uid="{00000000-0005-0000-0000-0000F16A0000}"/>
    <cellStyle name="Comma [0] 3 15 4 2 4 2" xfId="11504" xr:uid="{00000000-0005-0000-0000-0000FB590000}"/>
    <cellStyle name="Comma [0] 3 15 4 2 6" xfId="9908" xr:uid="{00000000-0005-0000-0000-0000424D0000}"/>
    <cellStyle name="Comma [0] 3 15 4 3" xfId="1205" xr:uid="{00000000-0005-0000-0000-000069090000}"/>
    <cellStyle name="Comma [0] 3 15 4 3 3" xfId="10977" xr:uid="{00000000-0005-0000-0000-0000BD550000}"/>
    <cellStyle name="Comma [0] 3 15 4 4" xfId="2263" xr:uid="{00000000-0005-0000-0000-0000E4110000}"/>
    <cellStyle name="Comma [0] 3 15 4 4 3" xfId="12033" xr:uid="{00000000-0005-0000-0000-0000385E0000}"/>
    <cellStyle name="Comma [0] 3 15 4 5 2" xfId="8278" xr:uid="{00000000-0005-0000-0000-000089400000}"/>
    <cellStyle name="Comma [0] 3 15 4 6" xfId="5532" xr:uid="{00000000-0005-0000-0000-0000552B0000}"/>
    <cellStyle name="Comma [0] 3 15 4 6 3" xfId="15302" xr:uid="{00000000-0005-0000-0000-0000A9770000}"/>
    <cellStyle name="Comma [0] 3 15 4 8" xfId="9381" xr:uid="{00000000-0005-0000-0000-000004490000}"/>
    <cellStyle name="Comma [0] 3 15 5" xfId="725" xr:uid="{00000000-0005-0000-0000-000096050000}"/>
    <cellStyle name="Comma [0] 3 15 5 2 2" xfId="2904" xr:uid="{00000000-0005-0000-0000-0000D7160000}"/>
    <cellStyle name="Comma [0] 3 15 5 2 2 3" xfId="12674" xr:uid="{00000000-0005-0000-0000-00002B630000}"/>
    <cellStyle name="Comma [0] 3 15 5 2 3 2" xfId="8919" xr:uid="{00000000-0005-0000-0000-00007C450000}"/>
    <cellStyle name="Comma [0] 3 15 5 2 4" xfId="6731" xr:uid="{00000000-0005-0000-0000-000086340000}"/>
    <cellStyle name="Comma [0] 3 15 5 2 5" xfId="5070" xr:uid="{00000000-0005-0000-0000-0000CD270000}"/>
    <cellStyle name="Comma [0] 3 15 5 2 7" xfId="14840" xr:uid="{00000000-0005-0000-0000-000021740000}"/>
    <cellStyle name="Comma [0] 3 15 5 3 2" xfId="6173" xr:uid="{00000000-0005-0000-0000-000048300000}"/>
    <cellStyle name="Comma [0] 3 15 5 3 4" xfId="15942" xr:uid="{00000000-0005-0000-0000-00009C7C0000}"/>
    <cellStyle name="Comma [0] 3 15 5 4 2" xfId="7288" xr:uid="{00000000-0005-0000-0000-0000C3380000}"/>
    <cellStyle name="Comma [0] 3 15 5 5" xfId="3444" xr:uid="{00000000-0005-0000-0000-0000141B0000}"/>
    <cellStyle name="Comma [0] 3 15 5 5 3" xfId="13214" xr:uid="{00000000-0005-0000-0000-000068670000}"/>
    <cellStyle name="Comma [0] 3 15 5 6 2" xfId="10532" xr:uid="{00000000-0005-0000-0000-000034520000}"/>
    <cellStyle name="Comma [0] 3 15 5 7" xfId="4512" xr:uid="{00000000-0005-0000-0000-00008F230000}"/>
    <cellStyle name="Comma [0] 3 15 5 9" xfId="14282" xr:uid="{00000000-0005-0000-0000-0000E36F0000}"/>
    <cellStyle name="Comma [0] 3 15 6 2" xfId="1915" xr:uid="{00000000-0005-0000-0000-0000110F0000}"/>
    <cellStyle name="Comma [0] 3 15 6 2 2 2" xfId="7914" xr:uid="{00000000-0005-0000-0000-0000B63D0000}"/>
    <cellStyle name="Comma [0] 3 15 6 2 3" xfId="4070" xr:uid="{00000000-0005-0000-0000-000007200000}"/>
    <cellStyle name="Comma [0] 3 15 6 2 3 3" xfId="13840" xr:uid="{00000000-0005-0000-0000-00005B6C0000}"/>
    <cellStyle name="Comma [0] 3 15 6 2 4 2" xfId="11686" xr:uid="{00000000-0005-0000-0000-0000655B0000}"/>
    <cellStyle name="Comma [0] 3 15 6 2 6" xfId="10090" xr:uid="{00000000-0005-0000-0000-0000AC4E0000}"/>
    <cellStyle name="Comma [0] 3 15 6 3" xfId="1387" xr:uid="{00000000-0005-0000-0000-0000D30A0000}"/>
    <cellStyle name="Comma [0] 3 15 6 3 3" xfId="11158" xr:uid="{00000000-0005-0000-0000-000027570000}"/>
    <cellStyle name="Comma [0] 3 15 6 4 2" xfId="7386" xr:uid="{00000000-0005-0000-0000-000078390000}"/>
    <cellStyle name="Comma [0] 3 15 6 5" xfId="3542" xr:uid="{00000000-0005-0000-0000-0000C91B0000}"/>
    <cellStyle name="Comma [0] 3 15 6 5 3" xfId="13312" xr:uid="{00000000-0005-0000-0000-00001D680000}"/>
    <cellStyle name="Comma [0] 3 15 6 6 2" xfId="10630" xr:uid="{00000000-0005-0000-0000-0000E9520000}"/>
    <cellStyle name="Comma [0] 3 15 6 7" xfId="4610" xr:uid="{00000000-0005-0000-0000-000044240000}"/>
    <cellStyle name="Comma [0] 3 15 6 9" xfId="14380" xr:uid="{00000000-0005-0000-0000-000098700000}"/>
    <cellStyle name="Comma [0] 3 15 7 2" xfId="2537" xr:uid="{00000000-0005-0000-0000-0000FB130000}"/>
    <cellStyle name="Comma [0] 3 15 7 2 3" xfId="12307" xr:uid="{00000000-0005-0000-0000-00004F600000}"/>
    <cellStyle name="Comma [0] 3 15 7 3 2" xfId="8552" xr:uid="{00000000-0005-0000-0000-0000A0420000}"/>
    <cellStyle name="Comma [0] 3 15 7 4" xfId="6364" xr:uid="{00000000-0005-0000-0000-0000AA310000}"/>
    <cellStyle name="Comma [0] 3 15 7 5" xfId="4703" xr:uid="{00000000-0005-0000-0000-0000F1240000}"/>
    <cellStyle name="Comma [0] 3 15 7 7" xfId="14473" xr:uid="{00000000-0005-0000-0000-000045710000}"/>
    <cellStyle name="Comma [0] 3 15 8 2" xfId="5805" xr:uid="{00000000-0005-0000-0000-00006C2D0000}"/>
    <cellStyle name="Comma [0] 3 15 8 4" xfId="15575" xr:uid="{00000000-0005-0000-0000-0000C0790000}"/>
    <cellStyle name="Comma [0] 3 15 9 2" xfId="6921" xr:uid="{00000000-0005-0000-0000-0000E8350000}"/>
    <cellStyle name="Comma [0] 3 16" xfId="177" xr:uid="{00000000-0005-0000-0000-00004C010000}"/>
    <cellStyle name="Comma [0] 3 16 10 2" xfId="8017" xr:uid="{00000000-0005-0000-0000-00006F3E0000}"/>
    <cellStyle name="Comma [0] 3 16 11" xfId="5271" xr:uid="{00000000-0005-0000-0000-00003B290000}"/>
    <cellStyle name="Comma [0] 3 16 11 3" xfId="15041" xr:uid="{00000000-0005-0000-0000-00008F750000}"/>
    <cellStyle name="Comma [0] 3 16 13" xfId="9120" xr:uid="{00000000-0005-0000-0000-0000EA460000}"/>
    <cellStyle name="Comma [0] 3 16 2" xfId="373" xr:uid="{00000000-0005-0000-0000-0000C5020000}"/>
    <cellStyle name="Comma [0] 3 16 2 2 2" xfId="2641" xr:uid="{00000000-0005-0000-0000-0000BE140000}"/>
    <cellStyle name="Comma [0] 3 16 2 2 2 3" xfId="12411" xr:uid="{00000000-0005-0000-0000-000012610000}"/>
    <cellStyle name="Comma [0] 3 16 2 2 3 2" xfId="8656" xr:uid="{00000000-0005-0000-0000-000063430000}"/>
    <cellStyle name="Comma [0] 3 16 2 2 4" xfId="6468" xr:uid="{00000000-0005-0000-0000-00006D320000}"/>
    <cellStyle name="Comma [0] 3 16 2 2 5" xfId="4807" xr:uid="{00000000-0005-0000-0000-0000B4250000}"/>
    <cellStyle name="Comma [0] 3 16 2 2 7" xfId="14577" xr:uid="{00000000-0005-0000-0000-000008720000}"/>
    <cellStyle name="Comma [0] 3 16 2 3 2" xfId="5909" xr:uid="{00000000-0005-0000-0000-00002F2E0000}"/>
    <cellStyle name="Comma [0] 3 16 2 3 4" xfId="15679" xr:uid="{00000000-0005-0000-0000-0000837A0000}"/>
    <cellStyle name="Comma [0] 3 16 2 4 2" xfId="7024" xr:uid="{00000000-0005-0000-0000-0000AA360000}"/>
    <cellStyle name="Comma [0] 3 16 2 5" xfId="3180" xr:uid="{00000000-0005-0000-0000-0000FB180000}"/>
    <cellStyle name="Comma [0] 3 16 2 5 3" xfId="12950" xr:uid="{00000000-0005-0000-0000-00004F650000}"/>
    <cellStyle name="Comma [0] 3 16 2 6 2" xfId="10268" xr:uid="{00000000-0005-0000-0000-00001B500000}"/>
    <cellStyle name="Comma [0] 3 16 2 7" xfId="4248" xr:uid="{00000000-0005-0000-0000-000076210000}"/>
    <cellStyle name="Comma [0] 3 16 2 9" xfId="14018" xr:uid="{00000000-0005-0000-0000-0000CA6D0000}"/>
    <cellStyle name="Comma [0] 3 16 3 2" xfId="1655" xr:uid="{00000000-0005-0000-0000-0000FC0C0000}"/>
    <cellStyle name="Comma [0] 3 16 3 2 2 2" xfId="7654" xr:uid="{00000000-0005-0000-0000-0000A13B0000}"/>
    <cellStyle name="Comma [0] 3 16 3 2 3" xfId="3810" xr:uid="{00000000-0005-0000-0000-0000F21D0000}"/>
    <cellStyle name="Comma [0] 3 16 3 2 3 3" xfId="13580" xr:uid="{00000000-0005-0000-0000-0000466A0000}"/>
    <cellStyle name="Comma [0] 3 16 3 2 4 2" xfId="11426" xr:uid="{00000000-0005-0000-0000-000050590000}"/>
    <cellStyle name="Comma [0] 3 16 3 2 6" xfId="9830" xr:uid="{00000000-0005-0000-0000-0000974C0000}"/>
    <cellStyle name="Comma [0] 3 16 3 3" xfId="1127" xr:uid="{00000000-0005-0000-0000-0000BE080000}"/>
    <cellStyle name="Comma [0] 3 16 3 3 3" xfId="10899" xr:uid="{00000000-0005-0000-0000-000012550000}"/>
    <cellStyle name="Comma [0] 3 16 3 4" xfId="2185" xr:uid="{00000000-0005-0000-0000-000039110000}"/>
    <cellStyle name="Comma [0] 3 16 3 4 3" xfId="11955" xr:uid="{00000000-0005-0000-0000-00008D5D0000}"/>
    <cellStyle name="Comma [0] 3 16 3 5 2" xfId="8200" xr:uid="{00000000-0005-0000-0000-0000DE3F0000}"/>
    <cellStyle name="Comma [0] 3 16 3 6" xfId="5454" xr:uid="{00000000-0005-0000-0000-0000AA2A0000}"/>
    <cellStyle name="Comma [0] 3 16 3 6 3" xfId="15224" xr:uid="{00000000-0005-0000-0000-0000FE760000}"/>
    <cellStyle name="Comma [0] 3 16 3 8" xfId="9303" xr:uid="{00000000-0005-0000-0000-000059480000}"/>
    <cellStyle name="Comma [0] 3 16 4" xfId="622" xr:uid="{00000000-0005-0000-0000-0000B5040000}"/>
    <cellStyle name="Comma [0] 3 16 4 2 2" xfId="2827" xr:uid="{00000000-0005-0000-0000-00002E160000}"/>
    <cellStyle name="Comma [0] 3 16 4 2 2 3" xfId="12597" xr:uid="{00000000-0005-0000-0000-000082620000}"/>
    <cellStyle name="Comma [0] 3 16 4 2 3 2" xfId="8842" xr:uid="{00000000-0005-0000-0000-0000D3440000}"/>
    <cellStyle name="Comma [0] 3 16 4 2 4" xfId="6654" xr:uid="{00000000-0005-0000-0000-0000DD330000}"/>
    <cellStyle name="Comma [0] 3 16 4 2 5" xfId="4993" xr:uid="{00000000-0005-0000-0000-000024270000}"/>
    <cellStyle name="Comma [0] 3 16 4 2 7" xfId="14763" xr:uid="{00000000-0005-0000-0000-000078730000}"/>
    <cellStyle name="Comma [0] 3 16 4 3 2" xfId="6095" xr:uid="{00000000-0005-0000-0000-00009F2F0000}"/>
    <cellStyle name="Comma [0] 3 16 4 3 4" xfId="15865" xr:uid="{00000000-0005-0000-0000-0000F37B0000}"/>
    <cellStyle name="Comma [0] 3 16 4 4 2" xfId="7210" xr:uid="{00000000-0005-0000-0000-00001A380000}"/>
    <cellStyle name="Comma [0] 3 16 4 5" xfId="3366" xr:uid="{00000000-0005-0000-0000-00006B1A0000}"/>
    <cellStyle name="Comma [0] 3 16 4 5 3" xfId="13136" xr:uid="{00000000-0005-0000-0000-0000BF660000}"/>
    <cellStyle name="Comma [0] 3 16 4 6 2" xfId="10454" xr:uid="{00000000-0005-0000-0000-00008B510000}"/>
    <cellStyle name="Comma [0] 3 16 4 7" xfId="4434" xr:uid="{00000000-0005-0000-0000-0000E6220000}"/>
    <cellStyle name="Comma [0] 3 16 4 9" xfId="14204" xr:uid="{00000000-0005-0000-0000-00003A6F0000}"/>
    <cellStyle name="Comma [0] 3 16 5 2" xfId="1837" xr:uid="{00000000-0005-0000-0000-0000680E0000}"/>
    <cellStyle name="Comma [0] 3 16 5 2 2 2" xfId="7836" xr:uid="{00000000-0005-0000-0000-00000D3D0000}"/>
    <cellStyle name="Comma [0] 3 16 5 2 3" xfId="3992" xr:uid="{00000000-0005-0000-0000-00005E1F0000}"/>
    <cellStyle name="Comma [0] 3 16 5 2 3 3" xfId="13762" xr:uid="{00000000-0005-0000-0000-0000B26B0000}"/>
    <cellStyle name="Comma [0] 3 16 5 2 4 2" xfId="11608" xr:uid="{00000000-0005-0000-0000-0000BC5A0000}"/>
    <cellStyle name="Comma [0] 3 16 5 2 6" xfId="10012" xr:uid="{00000000-0005-0000-0000-0000034E0000}"/>
    <cellStyle name="Comma [0] 3 16 5 3" xfId="1309" xr:uid="{00000000-0005-0000-0000-00002A0A0000}"/>
    <cellStyle name="Comma [0] 3 16 5 3 3" xfId="11080" xr:uid="{00000000-0005-0000-0000-00007E560000}"/>
    <cellStyle name="Comma [0] 3 16 5 4" xfId="2366" xr:uid="{00000000-0005-0000-0000-0000A5120000}"/>
    <cellStyle name="Comma [0] 3 16 5 4 3" xfId="12136" xr:uid="{00000000-0005-0000-0000-0000F95E0000}"/>
    <cellStyle name="Comma [0] 3 16 5 5 2" xfId="8381" xr:uid="{00000000-0005-0000-0000-00004A410000}"/>
    <cellStyle name="Comma [0] 3 16 5 6" xfId="5635" xr:uid="{00000000-0005-0000-0000-0000162C0000}"/>
    <cellStyle name="Comma [0] 3 16 5 6 3" xfId="15405" xr:uid="{00000000-0005-0000-0000-00006A780000}"/>
    <cellStyle name="Comma [0] 3 16 5 8" xfId="9484" xr:uid="{00000000-0005-0000-0000-0000C5490000}"/>
    <cellStyle name="Comma [0] 3 16 6" xfId="854" xr:uid="{00000000-0005-0000-0000-00008D060000}"/>
    <cellStyle name="Comma [0] 3 16 6 2 2" xfId="3007" xr:uid="{00000000-0005-0000-0000-000098170000}"/>
    <cellStyle name="Comma [0] 3 16 6 2 2 3" xfId="12777" xr:uid="{00000000-0005-0000-0000-0000EC630000}"/>
    <cellStyle name="Comma [0] 3 16 6 2 3 2" xfId="9022" xr:uid="{00000000-0005-0000-0000-00003D460000}"/>
    <cellStyle name="Comma [0] 3 16 6 2 4" xfId="6834" xr:uid="{00000000-0005-0000-0000-000047350000}"/>
    <cellStyle name="Comma [0] 3 16 6 2 5" xfId="5173" xr:uid="{00000000-0005-0000-0000-00008E280000}"/>
    <cellStyle name="Comma [0] 3 16 6 2 7" xfId="14943" xr:uid="{00000000-0005-0000-0000-0000E2740000}"/>
    <cellStyle name="Comma [0] 3 16 6 3 2" xfId="6276" xr:uid="{00000000-0005-0000-0000-000009310000}"/>
    <cellStyle name="Comma [0] 3 16 6 4" xfId="2449" xr:uid="{00000000-0005-0000-0000-00005A130000}"/>
    <cellStyle name="Comma [0] 3 16 6 4 3" xfId="12219" xr:uid="{00000000-0005-0000-0000-0000AE5F0000}"/>
    <cellStyle name="Comma [0] 3 16 6 5 2" xfId="8464" xr:uid="{00000000-0005-0000-0000-0000FF410000}"/>
    <cellStyle name="Comma [0] 3 16 6 6" xfId="5718" xr:uid="{00000000-0005-0000-0000-0000CB2C0000}"/>
    <cellStyle name="Comma [0] 3 16 6 6 3" xfId="15488" xr:uid="{00000000-0005-0000-0000-00001F790000}"/>
    <cellStyle name="Comma [0] 3 16 6 8" xfId="9567" xr:uid="{00000000-0005-0000-0000-00007A4A0000}"/>
    <cellStyle name="Comma [0] 3 16 7" xfId="1472" xr:uid="{00000000-0005-0000-0000-00008C0B0000}"/>
    <cellStyle name="Comma [0] 3 16 7 2 2" xfId="7471" xr:uid="{00000000-0005-0000-0000-0000313A0000}"/>
    <cellStyle name="Comma [0] 3 16 7 3" xfId="3627" xr:uid="{00000000-0005-0000-0000-0000821C0000}"/>
    <cellStyle name="Comma [0] 3 16 7 3 3" xfId="13397" xr:uid="{00000000-0005-0000-0000-0000D6680000}"/>
    <cellStyle name="Comma [0] 3 16 7 4 2" xfId="11243" xr:uid="{00000000-0005-0000-0000-0000E0570000}"/>
    <cellStyle name="Comma [0] 3 16 7 6" xfId="9647" xr:uid="{00000000-0005-0000-0000-0000274B0000}"/>
    <cellStyle name="Comma [0] 3 16 8" xfId="944" xr:uid="{00000000-0005-0000-0000-00004E070000}"/>
    <cellStyle name="Comma [0] 3 16 8 3" xfId="10716" xr:uid="{00000000-0005-0000-0000-0000A2530000}"/>
    <cellStyle name="Comma [0] 3 16 9" xfId="2002" xr:uid="{00000000-0005-0000-0000-0000CA0F0000}"/>
    <cellStyle name="Comma [0] 3 16 9 3" xfId="11772" xr:uid="{00000000-0005-0000-0000-00001E5C0000}"/>
    <cellStyle name="Comma [0] 3 17 2" xfId="1479" xr:uid="{00000000-0005-0000-0000-00009B0B0000}"/>
    <cellStyle name="Comma [0] 3 17 2 2 2" xfId="7478" xr:uid="{00000000-0005-0000-0000-0000403A0000}"/>
    <cellStyle name="Comma [0] 3 17 2 3" xfId="3634" xr:uid="{00000000-0005-0000-0000-0000911C0000}"/>
    <cellStyle name="Comma [0] 3 17 2 3 3" xfId="13404" xr:uid="{00000000-0005-0000-0000-0000E5680000}"/>
    <cellStyle name="Comma [0] 3 17 2 4 2" xfId="11250" xr:uid="{00000000-0005-0000-0000-0000EF570000}"/>
    <cellStyle name="Comma [0] 3 17 2 6" xfId="9654" xr:uid="{00000000-0005-0000-0000-0000364B0000}"/>
    <cellStyle name="Comma [0] 3 17 3" xfId="951" xr:uid="{00000000-0005-0000-0000-00005D070000}"/>
    <cellStyle name="Comma [0] 3 17 3 3" xfId="10723" xr:uid="{00000000-0005-0000-0000-0000B1530000}"/>
    <cellStyle name="Comma [0] 3 17 4" xfId="2009" xr:uid="{00000000-0005-0000-0000-0000D80F0000}"/>
    <cellStyle name="Comma [0] 3 17 4 3" xfId="11779" xr:uid="{00000000-0005-0000-0000-00002C5C0000}"/>
    <cellStyle name="Comma [0] 3 17 5 2" xfId="8024" xr:uid="{00000000-0005-0000-0000-00007D3E0000}"/>
    <cellStyle name="Comma [0] 3 17 6" xfId="5278" xr:uid="{00000000-0005-0000-0000-000049290000}"/>
    <cellStyle name="Comma [0] 3 17 6 3" xfId="15048" xr:uid="{00000000-0005-0000-0000-00009D750000}"/>
    <cellStyle name="Comma [0] 3 17 8" xfId="9127" xr:uid="{00000000-0005-0000-0000-0000F8460000}"/>
    <cellStyle name="Comma [0] 3 18" xfId="399" xr:uid="{00000000-0005-0000-0000-0000F8020000}"/>
    <cellStyle name="Comma [0] 3 18 2 2" xfId="2654" xr:uid="{00000000-0005-0000-0000-0000D4140000}"/>
    <cellStyle name="Comma [0] 3 18 2 2 3" xfId="12424" xr:uid="{00000000-0005-0000-0000-000028610000}"/>
    <cellStyle name="Comma [0] 3 18 2 3 2" xfId="8669" xr:uid="{00000000-0005-0000-0000-000079430000}"/>
    <cellStyle name="Comma [0] 3 18 2 4" xfId="6481" xr:uid="{00000000-0005-0000-0000-000083320000}"/>
    <cellStyle name="Comma [0] 3 18 2 5" xfId="4820" xr:uid="{00000000-0005-0000-0000-0000CA250000}"/>
    <cellStyle name="Comma [0] 3 18 2 7" xfId="14590" xr:uid="{00000000-0005-0000-0000-00001E720000}"/>
    <cellStyle name="Comma [0] 3 18 3 2" xfId="5922" xr:uid="{00000000-0005-0000-0000-0000452E0000}"/>
    <cellStyle name="Comma [0] 3 18 3 4" xfId="15692" xr:uid="{00000000-0005-0000-0000-0000997A0000}"/>
    <cellStyle name="Comma [0] 3 18 4 2" xfId="7037" xr:uid="{00000000-0005-0000-0000-0000C0360000}"/>
    <cellStyle name="Comma [0] 3 18 5" xfId="3193" xr:uid="{00000000-0005-0000-0000-000011190000}"/>
    <cellStyle name="Comma [0] 3 18 5 3" xfId="12963" xr:uid="{00000000-0005-0000-0000-000065650000}"/>
    <cellStyle name="Comma [0] 3 18 6 2" xfId="10281" xr:uid="{00000000-0005-0000-0000-000031500000}"/>
    <cellStyle name="Comma [0] 3 18 7" xfId="4261" xr:uid="{00000000-0005-0000-0000-00008C210000}"/>
    <cellStyle name="Comma [0] 3 18 9" xfId="14031" xr:uid="{00000000-0005-0000-0000-0000E06D0000}"/>
    <cellStyle name="Comma [0] 3 19 2" xfId="1663" xr:uid="{00000000-0005-0000-0000-00000C0D0000}"/>
    <cellStyle name="Comma [0] 3 19 2 2 2" xfId="7662" xr:uid="{00000000-0005-0000-0000-0000B13B0000}"/>
    <cellStyle name="Comma [0] 3 19 2 3" xfId="3818" xr:uid="{00000000-0005-0000-0000-0000021E0000}"/>
    <cellStyle name="Comma [0] 3 19 2 3 3" xfId="13588" xr:uid="{00000000-0005-0000-0000-0000566A0000}"/>
    <cellStyle name="Comma [0] 3 19 2 4 2" xfId="11434" xr:uid="{00000000-0005-0000-0000-000060590000}"/>
    <cellStyle name="Comma [0] 3 19 2 6" xfId="9838" xr:uid="{00000000-0005-0000-0000-0000A74C0000}"/>
    <cellStyle name="Comma [0] 3 19 3" xfId="1135" xr:uid="{00000000-0005-0000-0000-0000CE080000}"/>
    <cellStyle name="Comma [0] 3 19 3 3" xfId="10907" xr:uid="{00000000-0005-0000-0000-000022550000}"/>
    <cellStyle name="Comma [0] 3 19 4" xfId="2193" xr:uid="{00000000-0005-0000-0000-000049110000}"/>
    <cellStyle name="Comma [0] 3 19 4 3" xfId="11963" xr:uid="{00000000-0005-0000-0000-00009D5D0000}"/>
    <cellStyle name="Comma [0] 3 19 5 2" xfId="8208" xr:uid="{00000000-0005-0000-0000-0000EE3F0000}"/>
    <cellStyle name="Comma [0] 3 19 6" xfId="5462" xr:uid="{00000000-0005-0000-0000-0000BA2A0000}"/>
    <cellStyle name="Comma [0] 3 19 6 3" xfId="15232" xr:uid="{00000000-0005-0000-0000-00000E770000}"/>
    <cellStyle name="Comma [0] 3 19 8" xfId="9311" xr:uid="{00000000-0005-0000-0000-000069480000}"/>
    <cellStyle name="Comma [0] 3 2" xfId="42" xr:uid="{00000000-0005-0000-0000-00004C000000}"/>
    <cellStyle name="Comma [0] 3 2 10 2" xfId="7933" xr:uid="{00000000-0005-0000-0000-0000DA3D0000}"/>
    <cellStyle name="Comma [0] 3 2 11" xfId="5187" xr:uid="{00000000-0005-0000-0000-0000A6280000}"/>
    <cellStyle name="Comma [0] 3 2 11 3" xfId="14957" xr:uid="{00000000-0005-0000-0000-0000FA740000}"/>
    <cellStyle name="Comma [0] 3 2 13" xfId="9036" xr:uid="{00000000-0005-0000-0000-000055460000}"/>
    <cellStyle name="Comma [0] 3 2 2" xfId="266" xr:uid="{00000000-0005-0000-0000-000004020000}"/>
    <cellStyle name="Comma [0] 3 2 2 2 2" xfId="2557" xr:uid="{00000000-0005-0000-0000-000028140000}"/>
    <cellStyle name="Comma [0] 3 2 2 2 2 3" xfId="12327" xr:uid="{00000000-0005-0000-0000-00007C600000}"/>
    <cellStyle name="Comma [0] 3 2 2 2 3 2" xfId="8572" xr:uid="{00000000-0005-0000-0000-0000CD420000}"/>
    <cellStyle name="Comma [0] 3 2 2 2 4" xfId="6384" xr:uid="{00000000-0005-0000-0000-0000D7310000}"/>
    <cellStyle name="Comma [0] 3 2 2 2 5" xfId="4723" xr:uid="{00000000-0005-0000-0000-00001E250000}"/>
    <cellStyle name="Comma [0] 3 2 2 2 7" xfId="14493" xr:uid="{00000000-0005-0000-0000-000072710000}"/>
    <cellStyle name="Comma [0] 3 2 2 3 2" xfId="5825" xr:uid="{00000000-0005-0000-0000-0000992D0000}"/>
    <cellStyle name="Comma [0] 3 2 2 3 4" xfId="15595" xr:uid="{00000000-0005-0000-0000-0000ED790000}"/>
    <cellStyle name="Comma [0] 3 2 2 4 2" xfId="6940" xr:uid="{00000000-0005-0000-0000-000014360000}"/>
    <cellStyle name="Comma [0] 3 2 2 5" xfId="3096" xr:uid="{00000000-0005-0000-0000-000065180000}"/>
    <cellStyle name="Comma [0] 3 2 2 5 3" xfId="12866" xr:uid="{00000000-0005-0000-0000-0000B9640000}"/>
    <cellStyle name="Comma [0] 3 2 2 6 2" xfId="10184" xr:uid="{00000000-0005-0000-0000-0000854F0000}"/>
    <cellStyle name="Comma [0] 3 2 2 7" xfId="4164" xr:uid="{00000000-0005-0000-0000-0000E0200000}"/>
    <cellStyle name="Comma [0] 3 2 2 9" xfId="13934" xr:uid="{00000000-0005-0000-0000-0000346D0000}"/>
    <cellStyle name="Comma [0] 3 2 3 2" xfId="1571" xr:uid="{00000000-0005-0000-0000-0000670C0000}"/>
    <cellStyle name="Comma [0] 3 2 3 2 2 2" xfId="7570" xr:uid="{00000000-0005-0000-0000-00000C3B0000}"/>
    <cellStyle name="Comma [0] 3 2 3 2 3" xfId="3726" xr:uid="{00000000-0005-0000-0000-00005D1D0000}"/>
    <cellStyle name="Comma [0] 3 2 3 2 3 3" xfId="13496" xr:uid="{00000000-0005-0000-0000-0000B1690000}"/>
    <cellStyle name="Comma [0] 3 2 3 2 4 2" xfId="11342" xr:uid="{00000000-0005-0000-0000-0000BB580000}"/>
    <cellStyle name="Comma [0] 3 2 3 2 6" xfId="9746" xr:uid="{00000000-0005-0000-0000-0000024C0000}"/>
    <cellStyle name="Comma [0] 3 2 3 3" xfId="1043" xr:uid="{00000000-0005-0000-0000-000029080000}"/>
    <cellStyle name="Comma [0] 3 2 3 3 3" xfId="10815" xr:uid="{00000000-0005-0000-0000-00007D540000}"/>
    <cellStyle name="Comma [0] 3 2 3 4" xfId="2101" xr:uid="{00000000-0005-0000-0000-0000A4100000}"/>
    <cellStyle name="Comma [0] 3 2 3 4 3" xfId="11871" xr:uid="{00000000-0005-0000-0000-0000F85C0000}"/>
    <cellStyle name="Comma [0] 3 2 3 5 2" xfId="8116" xr:uid="{00000000-0005-0000-0000-0000493F0000}"/>
    <cellStyle name="Comma [0] 3 2 3 6" xfId="5370" xr:uid="{00000000-0005-0000-0000-0000152A0000}"/>
    <cellStyle name="Comma [0] 3 2 3 6 3" xfId="15140" xr:uid="{00000000-0005-0000-0000-000069760000}"/>
    <cellStyle name="Comma [0] 3 2 3 8" xfId="9219" xr:uid="{00000000-0005-0000-0000-0000C4470000}"/>
    <cellStyle name="Comma [0] 3 2 4" xfId="536" xr:uid="{00000000-0005-0000-0000-00001D040000}"/>
    <cellStyle name="Comma [0] 3 2 4 2 2" xfId="2742" xr:uid="{00000000-0005-0000-0000-000098150000}"/>
    <cellStyle name="Comma [0] 3 2 4 2 2 3" xfId="12512" xr:uid="{00000000-0005-0000-0000-0000EC610000}"/>
    <cellStyle name="Comma [0] 3 2 4 2 3 2" xfId="8757" xr:uid="{00000000-0005-0000-0000-00003D440000}"/>
    <cellStyle name="Comma [0] 3 2 4 2 4" xfId="6569" xr:uid="{00000000-0005-0000-0000-000047330000}"/>
    <cellStyle name="Comma [0] 3 2 4 2 5" xfId="4908" xr:uid="{00000000-0005-0000-0000-00008E260000}"/>
    <cellStyle name="Comma [0] 3 2 4 2 7" xfId="14678" xr:uid="{00000000-0005-0000-0000-0000E2720000}"/>
    <cellStyle name="Comma [0] 3 2 4 3 2" xfId="6010" xr:uid="{00000000-0005-0000-0000-0000092F0000}"/>
    <cellStyle name="Comma [0] 3 2 4 3 4" xfId="15780" xr:uid="{00000000-0005-0000-0000-00005D7B0000}"/>
    <cellStyle name="Comma [0] 3 2 4 4 2" xfId="7125" xr:uid="{00000000-0005-0000-0000-000084370000}"/>
    <cellStyle name="Comma [0] 3 2 4 5" xfId="3281" xr:uid="{00000000-0005-0000-0000-0000D5190000}"/>
    <cellStyle name="Comma [0] 3 2 4 5 3" xfId="13051" xr:uid="{00000000-0005-0000-0000-000029660000}"/>
    <cellStyle name="Comma [0] 3 2 4 6 2" xfId="10369" xr:uid="{00000000-0005-0000-0000-0000F5500000}"/>
    <cellStyle name="Comma [0] 3 2 4 7" xfId="4349" xr:uid="{00000000-0005-0000-0000-000050220000}"/>
    <cellStyle name="Comma [0] 3 2 4 9" xfId="14119" xr:uid="{00000000-0005-0000-0000-0000A46E0000}"/>
    <cellStyle name="Comma [0] 3 2 5 2" xfId="1753" xr:uid="{00000000-0005-0000-0000-0000D30D0000}"/>
    <cellStyle name="Comma [0] 3 2 5 2 2 2" xfId="7752" xr:uid="{00000000-0005-0000-0000-0000783C0000}"/>
    <cellStyle name="Comma [0] 3 2 5 2 3" xfId="3908" xr:uid="{00000000-0005-0000-0000-0000C91E0000}"/>
    <cellStyle name="Comma [0] 3 2 5 2 3 3" xfId="13678" xr:uid="{00000000-0005-0000-0000-00001D6B0000}"/>
    <cellStyle name="Comma [0] 3 2 5 2 4 2" xfId="11524" xr:uid="{00000000-0005-0000-0000-0000275A0000}"/>
    <cellStyle name="Comma [0] 3 2 5 2 6" xfId="9928" xr:uid="{00000000-0005-0000-0000-00006E4D0000}"/>
    <cellStyle name="Comma [0] 3 2 5 3" xfId="1225" xr:uid="{00000000-0005-0000-0000-000095090000}"/>
    <cellStyle name="Comma [0] 3 2 5 3 3" xfId="10997" xr:uid="{00000000-0005-0000-0000-0000E9550000}"/>
    <cellStyle name="Comma [0] 3 2 5 4" xfId="2283" xr:uid="{00000000-0005-0000-0000-000010120000}"/>
    <cellStyle name="Comma [0] 3 2 5 4 3" xfId="12053" xr:uid="{00000000-0005-0000-0000-0000645E0000}"/>
    <cellStyle name="Comma [0] 3 2 5 5 2" xfId="8298" xr:uid="{00000000-0005-0000-0000-0000B5400000}"/>
    <cellStyle name="Comma [0] 3 2 5 6" xfId="5552" xr:uid="{00000000-0005-0000-0000-0000812B0000}"/>
    <cellStyle name="Comma [0] 3 2 5 6 3" xfId="15322" xr:uid="{00000000-0005-0000-0000-0000D5770000}"/>
    <cellStyle name="Comma [0] 3 2 5 8" xfId="9401" xr:uid="{00000000-0005-0000-0000-000030490000}"/>
    <cellStyle name="Comma [0] 3 2 6" xfId="771" xr:uid="{00000000-0005-0000-0000-0000F8050000}"/>
    <cellStyle name="Comma [0] 3 2 6 2 2" xfId="2924" xr:uid="{00000000-0005-0000-0000-000003170000}"/>
    <cellStyle name="Comma [0] 3 2 6 2 2 3" xfId="12694" xr:uid="{00000000-0005-0000-0000-000057630000}"/>
    <cellStyle name="Comma [0] 3 2 6 2 3 2" xfId="8939" xr:uid="{00000000-0005-0000-0000-0000A8450000}"/>
    <cellStyle name="Comma [0] 3 2 6 2 4" xfId="6751" xr:uid="{00000000-0005-0000-0000-0000B2340000}"/>
    <cellStyle name="Comma [0] 3 2 6 2 5" xfId="5090" xr:uid="{00000000-0005-0000-0000-0000F9270000}"/>
    <cellStyle name="Comma [0] 3 2 6 2 7" xfId="14860" xr:uid="{00000000-0005-0000-0000-00004D740000}"/>
    <cellStyle name="Comma [0] 3 2 6 3 2" xfId="6193" xr:uid="{00000000-0005-0000-0000-000074300000}"/>
    <cellStyle name="Comma [0] 3 2 6 3 4" xfId="15962" xr:uid="{00000000-0005-0000-0000-0000C87C0000}"/>
    <cellStyle name="Comma [0] 3 2 6 4 2" xfId="7308" xr:uid="{00000000-0005-0000-0000-0000EF380000}"/>
    <cellStyle name="Comma [0] 3 2 6 5" xfId="3464" xr:uid="{00000000-0005-0000-0000-0000401B0000}"/>
    <cellStyle name="Comma [0] 3 2 6 5 3" xfId="13234" xr:uid="{00000000-0005-0000-0000-000094670000}"/>
    <cellStyle name="Comma [0] 3 2 6 6 2" xfId="10552" xr:uid="{00000000-0005-0000-0000-000060520000}"/>
    <cellStyle name="Comma [0] 3 2 6 7" xfId="4532" xr:uid="{00000000-0005-0000-0000-0000BB230000}"/>
    <cellStyle name="Comma [0] 3 2 6 9" xfId="14302" xr:uid="{00000000-0005-0000-0000-00000F700000}"/>
    <cellStyle name="Comma [0] 3 2 7 2" xfId="2459" xr:uid="{00000000-0005-0000-0000-000072130000}"/>
    <cellStyle name="Comma [0] 3 2 7 2 3" xfId="12229" xr:uid="{00000000-0005-0000-0000-0000C65F0000}"/>
    <cellStyle name="Comma [0] 3 2 7 3 2" xfId="8474" xr:uid="{00000000-0005-0000-0000-000017420000}"/>
    <cellStyle name="Comma [0] 3 2 7 4" xfId="6286" xr:uid="{00000000-0005-0000-0000-000021310000}"/>
    <cellStyle name="Comma [0] 3 2 7 5" xfId="4625" xr:uid="{00000000-0005-0000-0000-000068240000}"/>
    <cellStyle name="Comma [0] 3 2 7 7" xfId="14395" xr:uid="{00000000-0005-0000-0000-0000BC700000}"/>
    <cellStyle name="Comma [0] 3 2 8 2" xfId="5728" xr:uid="{00000000-0005-0000-0000-0000E32C0000}"/>
    <cellStyle name="Comma [0] 3 2 8 4" xfId="15498" xr:uid="{00000000-0005-0000-0000-000037790000}"/>
    <cellStyle name="Comma [0] 3 2 9 2" xfId="6844" xr:uid="{00000000-0005-0000-0000-00005F350000}"/>
    <cellStyle name="Comma [0] 3 20" xfId="632" xr:uid="{00000000-0005-0000-0000-0000CE040000}"/>
    <cellStyle name="Comma [0] 3 20 2 2" xfId="2835" xr:uid="{00000000-0005-0000-0000-00003E160000}"/>
    <cellStyle name="Comma [0] 3 20 2 2 3" xfId="12605" xr:uid="{00000000-0005-0000-0000-000092620000}"/>
    <cellStyle name="Comma [0] 3 20 2 3 2" xfId="8850" xr:uid="{00000000-0005-0000-0000-0000E3440000}"/>
    <cellStyle name="Comma [0] 3 20 2 4" xfId="6662" xr:uid="{00000000-0005-0000-0000-0000ED330000}"/>
    <cellStyle name="Comma [0] 3 20 2 5" xfId="5001" xr:uid="{00000000-0005-0000-0000-000034270000}"/>
    <cellStyle name="Comma [0] 3 20 2 7" xfId="14771" xr:uid="{00000000-0005-0000-0000-000088730000}"/>
    <cellStyle name="Comma [0] 3 20 3 2" xfId="6103" xr:uid="{00000000-0005-0000-0000-0000AF2F0000}"/>
    <cellStyle name="Comma [0] 3 20 3 4" xfId="15873" xr:uid="{00000000-0005-0000-0000-0000037C0000}"/>
    <cellStyle name="Comma [0] 3 20 4 2" xfId="7218" xr:uid="{00000000-0005-0000-0000-00002A380000}"/>
    <cellStyle name="Comma [0] 3 20 5" xfId="3374" xr:uid="{00000000-0005-0000-0000-00007B1A0000}"/>
    <cellStyle name="Comma [0] 3 20 5 3" xfId="13144" xr:uid="{00000000-0005-0000-0000-0000CF660000}"/>
    <cellStyle name="Comma [0] 3 20 6 2" xfId="10462" xr:uid="{00000000-0005-0000-0000-00009B510000}"/>
    <cellStyle name="Comma [0] 3 20 7" xfId="4442" xr:uid="{00000000-0005-0000-0000-0000F6220000}"/>
    <cellStyle name="Comma [0] 3 20 9" xfId="14212" xr:uid="{00000000-0005-0000-0000-00004A6F0000}"/>
    <cellStyle name="Comma [0] 3 21 2" xfId="1845" xr:uid="{00000000-0005-0000-0000-0000780E0000}"/>
    <cellStyle name="Comma [0] 3 21 2 2 2" xfId="7844" xr:uid="{00000000-0005-0000-0000-00001D3D0000}"/>
    <cellStyle name="Comma [0] 3 21 2 3" xfId="4000" xr:uid="{00000000-0005-0000-0000-00006E1F0000}"/>
    <cellStyle name="Comma [0] 3 21 2 3 3" xfId="13770" xr:uid="{00000000-0005-0000-0000-0000C26B0000}"/>
    <cellStyle name="Comma [0] 3 21 2 4 2" xfId="11616" xr:uid="{00000000-0005-0000-0000-0000CC5A0000}"/>
    <cellStyle name="Comma [0] 3 21 2 6" xfId="10020" xr:uid="{00000000-0005-0000-0000-0000134E0000}"/>
    <cellStyle name="Comma [0] 3 21 3" xfId="1317" xr:uid="{00000000-0005-0000-0000-00003A0A0000}"/>
    <cellStyle name="Comma [0] 3 21 3 3" xfId="11088" xr:uid="{00000000-0005-0000-0000-00008E560000}"/>
    <cellStyle name="Comma [0] 3 21 4" xfId="2374" xr:uid="{00000000-0005-0000-0000-0000B5120000}"/>
    <cellStyle name="Comma [0] 3 21 4 3" xfId="12144" xr:uid="{00000000-0005-0000-0000-0000095F0000}"/>
    <cellStyle name="Comma [0] 3 21 5 2" xfId="8389" xr:uid="{00000000-0005-0000-0000-00005A410000}"/>
    <cellStyle name="Comma [0] 3 21 6" xfId="5643" xr:uid="{00000000-0005-0000-0000-0000262C0000}"/>
    <cellStyle name="Comma [0] 3 21 6 3" xfId="15413" xr:uid="{00000000-0005-0000-0000-00007A780000}"/>
    <cellStyle name="Comma [0] 3 21 8" xfId="9492" xr:uid="{00000000-0005-0000-0000-0000D5490000}"/>
    <cellStyle name="Comma [0] 3 22" xfId="1400" xr:uid="{00000000-0005-0000-0000-0000ED0A0000}"/>
    <cellStyle name="Comma [0] 3 22 2 2" xfId="7399" xr:uid="{00000000-0005-0000-0000-000092390000}"/>
    <cellStyle name="Comma [0] 3 22 3" xfId="3555" xr:uid="{00000000-0005-0000-0000-0000E31B0000}"/>
    <cellStyle name="Comma [0] 3 22 3 3" xfId="13325" xr:uid="{00000000-0005-0000-0000-000037680000}"/>
    <cellStyle name="Comma [0] 3 22 4 2" xfId="11171" xr:uid="{00000000-0005-0000-0000-000041570000}"/>
    <cellStyle name="Comma [0] 3 22 6" xfId="9575" xr:uid="{00000000-0005-0000-0000-0000884A0000}"/>
    <cellStyle name="Comma [0] 3 23" xfId="872" xr:uid="{00000000-0005-0000-0000-0000AF060000}"/>
    <cellStyle name="Comma [0] 3 23 3" xfId="10643" xr:uid="{00000000-0005-0000-0000-000003530000}"/>
    <cellStyle name="Comma [0] 3 24" xfId="1928" xr:uid="{00000000-0005-0000-0000-00002B0F0000}"/>
    <cellStyle name="Comma [0] 3 24 3" xfId="11699" xr:uid="{00000000-0005-0000-0000-00007F5B0000}"/>
    <cellStyle name="Comma [0] 3 25 2" xfId="7927" xr:uid="{00000000-0005-0000-0000-0000D03D0000}"/>
    <cellStyle name="Comma [0] 3 26" xfId="5181" xr:uid="{00000000-0005-0000-0000-00009C280000}"/>
    <cellStyle name="Comma [0] 3 26 3" xfId="14951" xr:uid="{00000000-0005-0000-0000-0000F0740000}"/>
    <cellStyle name="Comma [0] 3 28" xfId="9030" xr:uid="{00000000-0005-0000-0000-00004B460000}"/>
    <cellStyle name="Comma [0] 3 3" xfId="52" xr:uid="{00000000-0005-0000-0000-000062000000}"/>
    <cellStyle name="Comma [0] 3 3 10 2" xfId="7938" xr:uid="{00000000-0005-0000-0000-0000E33D0000}"/>
    <cellStyle name="Comma [0] 3 3 11" xfId="5192" xr:uid="{00000000-0005-0000-0000-0000AF280000}"/>
    <cellStyle name="Comma [0] 3 3 11 3" xfId="14962" xr:uid="{00000000-0005-0000-0000-000003750000}"/>
    <cellStyle name="Comma [0] 3 3 13" xfId="9041" xr:uid="{00000000-0005-0000-0000-00005E460000}"/>
    <cellStyle name="Comma [0] 3 3 2" xfId="275" xr:uid="{00000000-0005-0000-0000-000014020000}"/>
    <cellStyle name="Comma [0] 3 3 2 2 2" xfId="2562" xr:uid="{00000000-0005-0000-0000-000031140000}"/>
    <cellStyle name="Comma [0] 3 3 2 2 2 3" xfId="12332" xr:uid="{00000000-0005-0000-0000-000085600000}"/>
    <cellStyle name="Comma [0] 3 3 2 2 3 2" xfId="8577" xr:uid="{00000000-0005-0000-0000-0000D6420000}"/>
    <cellStyle name="Comma [0] 3 3 2 2 4" xfId="6389" xr:uid="{00000000-0005-0000-0000-0000E0310000}"/>
    <cellStyle name="Comma [0] 3 3 2 2 5" xfId="4728" xr:uid="{00000000-0005-0000-0000-000027250000}"/>
    <cellStyle name="Comma [0] 3 3 2 2 7" xfId="14498" xr:uid="{00000000-0005-0000-0000-00007B710000}"/>
    <cellStyle name="Comma [0] 3 3 2 3 2" xfId="5830" xr:uid="{00000000-0005-0000-0000-0000A22D0000}"/>
    <cellStyle name="Comma [0] 3 3 2 3 4" xfId="15600" xr:uid="{00000000-0005-0000-0000-0000F6790000}"/>
    <cellStyle name="Comma [0] 3 3 2 4 2" xfId="6945" xr:uid="{00000000-0005-0000-0000-00001D360000}"/>
    <cellStyle name="Comma [0] 3 3 2 5" xfId="3101" xr:uid="{00000000-0005-0000-0000-00006E180000}"/>
    <cellStyle name="Comma [0] 3 3 2 5 3" xfId="12871" xr:uid="{00000000-0005-0000-0000-0000C2640000}"/>
    <cellStyle name="Comma [0] 3 3 2 6 2" xfId="10189" xr:uid="{00000000-0005-0000-0000-00008E4F0000}"/>
    <cellStyle name="Comma [0] 3 3 2 7" xfId="4169" xr:uid="{00000000-0005-0000-0000-0000E9200000}"/>
    <cellStyle name="Comma [0] 3 3 2 9" xfId="13939" xr:uid="{00000000-0005-0000-0000-00003D6D0000}"/>
    <cellStyle name="Comma [0] 3 3 3 2" xfId="1576" xr:uid="{00000000-0005-0000-0000-0000700C0000}"/>
    <cellStyle name="Comma [0] 3 3 3 2 2 2" xfId="7575" xr:uid="{00000000-0005-0000-0000-0000153B0000}"/>
    <cellStyle name="Comma [0] 3 3 3 2 3" xfId="3731" xr:uid="{00000000-0005-0000-0000-0000661D0000}"/>
    <cellStyle name="Comma [0] 3 3 3 2 3 3" xfId="13501" xr:uid="{00000000-0005-0000-0000-0000BA690000}"/>
    <cellStyle name="Comma [0] 3 3 3 2 4 2" xfId="11347" xr:uid="{00000000-0005-0000-0000-0000C4580000}"/>
    <cellStyle name="Comma [0] 3 3 3 2 6" xfId="9751" xr:uid="{00000000-0005-0000-0000-00000B4C0000}"/>
    <cellStyle name="Comma [0] 3 3 3 3" xfId="1048" xr:uid="{00000000-0005-0000-0000-000032080000}"/>
    <cellStyle name="Comma [0] 3 3 3 3 3" xfId="10820" xr:uid="{00000000-0005-0000-0000-000086540000}"/>
    <cellStyle name="Comma [0] 3 3 3 4" xfId="2106" xr:uid="{00000000-0005-0000-0000-0000AD100000}"/>
    <cellStyle name="Comma [0] 3 3 3 4 3" xfId="11876" xr:uid="{00000000-0005-0000-0000-0000015D0000}"/>
    <cellStyle name="Comma [0] 3 3 3 5 2" xfId="8121" xr:uid="{00000000-0005-0000-0000-0000523F0000}"/>
    <cellStyle name="Comma [0] 3 3 3 6" xfId="5375" xr:uid="{00000000-0005-0000-0000-00001E2A0000}"/>
    <cellStyle name="Comma [0] 3 3 3 6 3" xfId="15145" xr:uid="{00000000-0005-0000-0000-000072760000}"/>
    <cellStyle name="Comma [0] 3 3 3 8" xfId="9224" xr:uid="{00000000-0005-0000-0000-0000CD470000}"/>
    <cellStyle name="Comma [0] 3 3 4" xfId="541" xr:uid="{00000000-0005-0000-0000-000026040000}"/>
    <cellStyle name="Comma [0] 3 3 4 2 2" xfId="2747" xr:uid="{00000000-0005-0000-0000-0000A1150000}"/>
    <cellStyle name="Comma [0] 3 3 4 2 2 3" xfId="12517" xr:uid="{00000000-0005-0000-0000-0000F5610000}"/>
    <cellStyle name="Comma [0] 3 3 4 2 3 2" xfId="8762" xr:uid="{00000000-0005-0000-0000-000046440000}"/>
    <cellStyle name="Comma [0] 3 3 4 2 4" xfId="6574" xr:uid="{00000000-0005-0000-0000-000050330000}"/>
    <cellStyle name="Comma [0] 3 3 4 2 5" xfId="4913" xr:uid="{00000000-0005-0000-0000-000097260000}"/>
    <cellStyle name="Comma [0] 3 3 4 2 7" xfId="14683" xr:uid="{00000000-0005-0000-0000-0000EB720000}"/>
    <cellStyle name="Comma [0] 3 3 4 3 2" xfId="6015" xr:uid="{00000000-0005-0000-0000-0000122F0000}"/>
    <cellStyle name="Comma [0] 3 3 4 3 4" xfId="15785" xr:uid="{00000000-0005-0000-0000-0000667B0000}"/>
    <cellStyle name="Comma [0] 3 3 4 4 2" xfId="7130" xr:uid="{00000000-0005-0000-0000-00008D370000}"/>
    <cellStyle name="Comma [0] 3 3 4 5" xfId="3286" xr:uid="{00000000-0005-0000-0000-0000DE190000}"/>
    <cellStyle name="Comma [0] 3 3 4 5 3" xfId="13056" xr:uid="{00000000-0005-0000-0000-000032660000}"/>
    <cellStyle name="Comma [0] 3 3 4 6 2" xfId="10374" xr:uid="{00000000-0005-0000-0000-0000FE500000}"/>
    <cellStyle name="Comma [0] 3 3 4 7" xfId="4354" xr:uid="{00000000-0005-0000-0000-000059220000}"/>
    <cellStyle name="Comma [0] 3 3 4 9" xfId="14124" xr:uid="{00000000-0005-0000-0000-0000AD6E0000}"/>
    <cellStyle name="Comma [0] 3 3 5 2" xfId="1758" xr:uid="{00000000-0005-0000-0000-0000DC0D0000}"/>
    <cellStyle name="Comma [0] 3 3 5 2 2 2" xfId="7757" xr:uid="{00000000-0005-0000-0000-0000813C0000}"/>
    <cellStyle name="Comma [0] 3 3 5 2 3" xfId="3913" xr:uid="{00000000-0005-0000-0000-0000D21E0000}"/>
    <cellStyle name="Comma [0] 3 3 5 2 3 3" xfId="13683" xr:uid="{00000000-0005-0000-0000-0000266B0000}"/>
    <cellStyle name="Comma [0] 3 3 5 2 4 2" xfId="11529" xr:uid="{00000000-0005-0000-0000-0000305A0000}"/>
    <cellStyle name="Comma [0] 3 3 5 2 6" xfId="9933" xr:uid="{00000000-0005-0000-0000-0000774D0000}"/>
    <cellStyle name="Comma [0] 3 3 5 3" xfId="1230" xr:uid="{00000000-0005-0000-0000-00009E090000}"/>
    <cellStyle name="Comma [0] 3 3 5 3 3" xfId="11002" xr:uid="{00000000-0005-0000-0000-0000F2550000}"/>
    <cellStyle name="Comma [0] 3 3 5 4" xfId="2288" xr:uid="{00000000-0005-0000-0000-000019120000}"/>
    <cellStyle name="Comma [0] 3 3 5 4 3" xfId="12058" xr:uid="{00000000-0005-0000-0000-00006D5E0000}"/>
    <cellStyle name="Comma [0] 3 3 5 5 2" xfId="8303" xr:uid="{00000000-0005-0000-0000-0000BE400000}"/>
    <cellStyle name="Comma [0] 3 3 5 6" xfId="5557" xr:uid="{00000000-0005-0000-0000-00008A2B0000}"/>
    <cellStyle name="Comma [0] 3 3 5 6 3" xfId="15327" xr:uid="{00000000-0005-0000-0000-0000DE770000}"/>
    <cellStyle name="Comma [0] 3 3 5 8" xfId="9406" xr:uid="{00000000-0005-0000-0000-000039490000}"/>
    <cellStyle name="Comma [0] 3 3 6" xfId="776" xr:uid="{00000000-0005-0000-0000-000001060000}"/>
    <cellStyle name="Comma [0] 3 3 6 2 2" xfId="2929" xr:uid="{00000000-0005-0000-0000-00000C170000}"/>
    <cellStyle name="Comma [0] 3 3 6 2 2 3" xfId="12699" xr:uid="{00000000-0005-0000-0000-000060630000}"/>
    <cellStyle name="Comma [0] 3 3 6 2 3 2" xfId="8944" xr:uid="{00000000-0005-0000-0000-0000B1450000}"/>
    <cellStyle name="Comma [0] 3 3 6 2 4" xfId="6756" xr:uid="{00000000-0005-0000-0000-0000BB340000}"/>
    <cellStyle name="Comma [0] 3 3 6 2 5" xfId="5095" xr:uid="{00000000-0005-0000-0000-000002280000}"/>
    <cellStyle name="Comma [0] 3 3 6 2 7" xfId="14865" xr:uid="{00000000-0005-0000-0000-000056740000}"/>
    <cellStyle name="Comma [0] 3 3 6 3 2" xfId="6198" xr:uid="{00000000-0005-0000-0000-00007D300000}"/>
    <cellStyle name="Comma [0] 3 3 6 3 4" xfId="15967" xr:uid="{00000000-0005-0000-0000-0000D17C0000}"/>
    <cellStyle name="Comma [0] 3 3 6 4 2" xfId="7313" xr:uid="{00000000-0005-0000-0000-0000F8380000}"/>
    <cellStyle name="Comma [0] 3 3 6 5" xfId="3469" xr:uid="{00000000-0005-0000-0000-0000491B0000}"/>
    <cellStyle name="Comma [0] 3 3 6 5 3" xfId="13239" xr:uid="{00000000-0005-0000-0000-00009D670000}"/>
    <cellStyle name="Comma [0] 3 3 6 6 2" xfId="10557" xr:uid="{00000000-0005-0000-0000-000069520000}"/>
    <cellStyle name="Comma [0] 3 3 6 7" xfId="4537" xr:uid="{00000000-0005-0000-0000-0000C4230000}"/>
    <cellStyle name="Comma [0] 3 3 6 9" xfId="14307" xr:uid="{00000000-0005-0000-0000-000018700000}"/>
    <cellStyle name="Comma [0] 3 3 7 2" xfId="2464" xr:uid="{00000000-0005-0000-0000-00007B130000}"/>
    <cellStyle name="Comma [0] 3 3 7 2 3" xfId="12234" xr:uid="{00000000-0005-0000-0000-0000CF5F0000}"/>
    <cellStyle name="Comma [0] 3 3 7 3 2" xfId="8479" xr:uid="{00000000-0005-0000-0000-000020420000}"/>
    <cellStyle name="Comma [0] 3 3 7 4" xfId="6291" xr:uid="{00000000-0005-0000-0000-00002A310000}"/>
    <cellStyle name="Comma [0] 3 3 7 5" xfId="4630" xr:uid="{00000000-0005-0000-0000-000071240000}"/>
    <cellStyle name="Comma [0] 3 3 7 7" xfId="14400" xr:uid="{00000000-0005-0000-0000-0000C5700000}"/>
    <cellStyle name="Comma [0] 3 3 8 2" xfId="5733" xr:uid="{00000000-0005-0000-0000-0000EC2C0000}"/>
    <cellStyle name="Comma [0] 3 3 8 4" xfId="15502" xr:uid="{00000000-0005-0000-0000-000040790000}"/>
    <cellStyle name="Comma [0] 3 3 9 2" xfId="6848" xr:uid="{00000000-0005-0000-0000-000068350000}"/>
    <cellStyle name="Comma [0] 3 4" xfId="63" xr:uid="{00000000-0005-0000-0000-000070000000}"/>
    <cellStyle name="Comma [0] 3 4 10 2" xfId="7944" xr:uid="{00000000-0005-0000-0000-0000EC3D0000}"/>
    <cellStyle name="Comma [0] 3 4 11" xfId="5198" xr:uid="{00000000-0005-0000-0000-0000B8280000}"/>
    <cellStyle name="Comma [0] 3 4 11 3" xfId="14968" xr:uid="{00000000-0005-0000-0000-00000C750000}"/>
    <cellStyle name="Comma [0] 3 4 13" xfId="9047" xr:uid="{00000000-0005-0000-0000-000067460000}"/>
    <cellStyle name="Comma [0] 3 4 2" xfId="282" xr:uid="{00000000-0005-0000-0000-00001F020000}"/>
    <cellStyle name="Comma [0] 3 4 2 2 2" xfId="2568" xr:uid="{00000000-0005-0000-0000-00003B140000}"/>
    <cellStyle name="Comma [0] 3 4 2 2 2 3" xfId="12338" xr:uid="{00000000-0005-0000-0000-00008F600000}"/>
    <cellStyle name="Comma [0] 3 4 2 2 3 2" xfId="8583" xr:uid="{00000000-0005-0000-0000-0000E0420000}"/>
    <cellStyle name="Comma [0] 3 4 2 2 4" xfId="6395" xr:uid="{00000000-0005-0000-0000-0000EA310000}"/>
    <cellStyle name="Comma [0] 3 4 2 2 5" xfId="4734" xr:uid="{00000000-0005-0000-0000-000031250000}"/>
    <cellStyle name="Comma [0] 3 4 2 2 7" xfId="14504" xr:uid="{00000000-0005-0000-0000-000085710000}"/>
    <cellStyle name="Comma [0] 3 4 2 3 2" xfId="5836" xr:uid="{00000000-0005-0000-0000-0000AC2D0000}"/>
    <cellStyle name="Comma [0] 3 4 2 3 4" xfId="15606" xr:uid="{00000000-0005-0000-0000-0000007A0000}"/>
    <cellStyle name="Comma [0] 3 4 2 4 2" xfId="6951" xr:uid="{00000000-0005-0000-0000-000027360000}"/>
    <cellStyle name="Comma [0] 3 4 2 5" xfId="3107" xr:uid="{00000000-0005-0000-0000-000078180000}"/>
    <cellStyle name="Comma [0] 3 4 2 5 3" xfId="12877" xr:uid="{00000000-0005-0000-0000-0000CC640000}"/>
    <cellStyle name="Comma [0] 3 4 2 6 2" xfId="10195" xr:uid="{00000000-0005-0000-0000-0000984F0000}"/>
    <cellStyle name="Comma [0] 3 4 2 7" xfId="4175" xr:uid="{00000000-0005-0000-0000-0000F3200000}"/>
    <cellStyle name="Comma [0] 3 4 2 9" xfId="13945" xr:uid="{00000000-0005-0000-0000-0000476D0000}"/>
    <cellStyle name="Comma [0] 3 4 3 2" xfId="1582" xr:uid="{00000000-0005-0000-0000-0000790C0000}"/>
    <cellStyle name="Comma [0] 3 4 3 2 2 2" xfId="7581" xr:uid="{00000000-0005-0000-0000-00001E3B0000}"/>
    <cellStyle name="Comma [0] 3 4 3 2 3" xfId="3737" xr:uid="{00000000-0005-0000-0000-00006F1D0000}"/>
    <cellStyle name="Comma [0] 3 4 3 2 3 3" xfId="13507" xr:uid="{00000000-0005-0000-0000-0000C3690000}"/>
    <cellStyle name="Comma [0] 3 4 3 2 4 2" xfId="11353" xr:uid="{00000000-0005-0000-0000-0000CD580000}"/>
    <cellStyle name="Comma [0] 3 4 3 2 6" xfId="9757" xr:uid="{00000000-0005-0000-0000-0000144C0000}"/>
    <cellStyle name="Comma [0] 3 4 3 3" xfId="1054" xr:uid="{00000000-0005-0000-0000-00003B080000}"/>
    <cellStyle name="Comma [0] 3 4 3 3 3" xfId="10826" xr:uid="{00000000-0005-0000-0000-00008F540000}"/>
    <cellStyle name="Comma [0] 3 4 3 4" xfId="2112" xr:uid="{00000000-0005-0000-0000-0000B6100000}"/>
    <cellStyle name="Comma [0] 3 4 3 4 3" xfId="11882" xr:uid="{00000000-0005-0000-0000-00000A5D0000}"/>
    <cellStyle name="Comma [0] 3 4 3 5 2" xfId="8127" xr:uid="{00000000-0005-0000-0000-00005B3F0000}"/>
    <cellStyle name="Comma [0] 3 4 3 6" xfId="5381" xr:uid="{00000000-0005-0000-0000-0000272A0000}"/>
    <cellStyle name="Comma [0] 3 4 3 6 3" xfId="15151" xr:uid="{00000000-0005-0000-0000-00007B760000}"/>
    <cellStyle name="Comma [0] 3 4 3 8" xfId="9230" xr:uid="{00000000-0005-0000-0000-0000D6470000}"/>
    <cellStyle name="Comma [0] 3 4 4" xfId="548" xr:uid="{00000000-0005-0000-0000-000030040000}"/>
    <cellStyle name="Comma [0] 3 4 4 2 2" xfId="2754" xr:uid="{00000000-0005-0000-0000-0000AB150000}"/>
    <cellStyle name="Comma [0] 3 4 4 2 2 3" xfId="12524" xr:uid="{00000000-0005-0000-0000-0000FF610000}"/>
    <cellStyle name="Comma [0] 3 4 4 2 3 2" xfId="8769" xr:uid="{00000000-0005-0000-0000-000050440000}"/>
    <cellStyle name="Comma [0] 3 4 4 2 4" xfId="6581" xr:uid="{00000000-0005-0000-0000-00005A330000}"/>
    <cellStyle name="Comma [0] 3 4 4 2 5" xfId="4920" xr:uid="{00000000-0005-0000-0000-0000A1260000}"/>
    <cellStyle name="Comma [0] 3 4 4 2 7" xfId="14690" xr:uid="{00000000-0005-0000-0000-0000F5720000}"/>
    <cellStyle name="Comma [0] 3 4 4 3 2" xfId="6022" xr:uid="{00000000-0005-0000-0000-00001C2F0000}"/>
    <cellStyle name="Comma [0] 3 4 4 3 4" xfId="15792" xr:uid="{00000000-0005-0000-0000-0000707B0000}"/>
    <cellStyle name="Comma [0] 3 4 4 4 2" xfId="7137" xr:uid="{00000000-0005-0000-0000-000097370000}"/>
    <cellStyle name="Comma [0] 3 4 4 5" xfId="3293" xr:uid="{00000000-0005-0000-0000-0000E8190000}"/>
    <cellStyle name="Comma [0] 3 4 4 5 3" xfId="13063" xr:uid="{00000000-0005-0000-0000-00003C660000}"/>
    <cellStyle name="Comma [0] 3 4 4 6 2" xfId="10381" xr:uid="{00000000-0005-0000-0000-000008510000}"/>
    <cellStyle name="Comma [0] 3 4 4 7" xfId="4361" xr:uid="{00000000-0005-0000-0000-000063220000}"/>
    <cellStyle name="Comma [0] 3 4 4 9" xfId="14131" xr:uid="{00000000-0005-0000-0000-0000B76E0000}"/>
    <cellStyle name="Comma [0] 3 4 5 2" xfId="1764" xr:uid="{00000000-0005-0000-0000-0000E50D0000}"/>
    <cellStyle name="Comma [0] 3 4 5 2 2 2" xfId="7763" xr:uid="{00000000-0005-0000-0000-00008A3C0000}"/>
    <cellStyle name="Comma [0] 3 4 5 2 3" xfId="3919" xr:uid="{00000000-0005-0000-0000-0000DB1E0000}"/>
    <cellStyle name="Comma [0] 3 4 5 2 3 3" xfId="13689" xr:uid="{00000000-0005-0000-0000-00002F6B0000}"/>
    <cellStyle name="Comma [0] 3 4 5 2 4 2" xfId="11535" xr:uid="{00000000-0005-0000-0000-0000395A0000}"/>
    <cellStyle name="Comma [0] 3 4 5 2 6" xfId="9939" xr:uid="{00000000-0005-0000-0000-0000804D0000}"/>
    <cellStyle name="Comma [0] 3 4 5 3" xfId="1236" xr:uid="{00000000-0005-0000-0000-0000A7090000}"/>
    <cellStyle name="Comma [0] 3 4 5 3 3" xfId="11008" xr:uid="{00000000-0005-0000-0000-0000FB550000}"/>
    <cellStyle name="Comma [0] 3 4 5 4" xfId="2294" xr:uid="{00000000-0005-0000-0000-000022120000}"/>
    <cellStyle name="Comma [0] 3 4 5 4 3" xfId="12064" xr:uid="{00000000-0005-0000-0000-0000765E0000}"/>
    <cellStyle name="Comma [0] 3 4 5 5 2" xfId="8309" xr:uid="{00000000-0005-0000-0000-0000C7400000}"/>
    <cellStyle name="Comma [0] 3 4 5 6" xfId="5563" xr:uid="{00000000-0005-0000-0000-0000932B0000}"/>
    <cellStyle name="Comma [0] 3 4 5 6 3" xfId="15333" xr:uid="{00000000-0005-0000-0000-0000E7770000}"/>
    <cellStyle name="Comma [0] 3 4 5 8" xfId="9412" xr:uid="{00000000-0005-0000-0000-000042490000}"/>
    <cellStyle name="Comma [0] 3 4 6" xfId="782" xr:uid="{00000000-0005-0000-0000-00000A060000}"/>
    <cellStyle name="Comma [0] 3 4 6 2 2" xfId="2935" xr:uid="{00000000-0005-0000-0000-000015170000}"/>
    <cellStyle name="Comma [0] 3 4 6 2 2 3" xfId="12705" xr:uid="{00000000-0005-0000-0000-000069630000}"/>
    <cellStyle name="Comma [0] 3 4 6 2 3 2" xfId="8950" xr:uid="{00000000-0005-0000-0000-0000BA450000}"/>
    <cellStyle name="Comma [0] 3 4 6 2 4" xfId="6762" xr:uid="{00000000-0005-0000-0000-0000C4340000}"/>
    <cellStyle name="Comma [0] 3 4 6 2 5" xfId="5101" xr:uid="{00000000-0005-0000-0000-00000B280000}"/>
    <cellStyle name="Comma [0] 3 4 6 2 7" xfId="14871" xr:uid="{00000000-0005-0000-0000-00005F740000}"/>
    <cellStyle name="Comma [0] 3 4 6 3 2" xfId="6204" xr:uid="{00000000-0005-0000-0000-000086300000}"/>
    <cellStyle name="Comma [0] 3 4 6 3 4" xfId="15973" xr:uid="{00000000-0005-0000-0000-0000DA7C0000}"/>
    <cellStyle name="Comma [0] 3 4 6 4 2" xfId="7319" xr:uid="{00000000-0005-0000-0000-000001390000}"/>
    <cellStyle name="Comma [0] 3 4 6 5" xfId="3475" xr:uid="{00000000-0005-0000-0000-0000521B0000}"/>
    <cellStyle name="Comma [0] 3 4 6 5 3" xfId="13245" xr:uid="{00000000-0005-0000-0000-0000A6670000}"/>
    <cellStyle name="Comma [0] 3 4 6 6 2" xfId="10563" xr:uid="{00000000-0005-0000-0000-000072520000}"/>
    <cellStyle name="Comma [0] 3 4 6 7" xfId="4543" xr:uid="{00000000-0005-0000-0000-0000CD230000}"/>
    <cellStyle name="Comma [0] 3 4 6 9" xfId="14313" xr:uid="{00000000-0005-0000-0000-000021700000}"/>
    <cellStyle name="Comma [0] 3 4 7 2" xfId="2470" xr:uid="{00000000-0005-0000-0000-000084130000}"/>
    <cellStyle name="Comma [0] 3 4 7 2 3" xfId="12240" xr:uid="{00000000-0005-0000-0000-0000D85F0000}"/>
    <cellStyle name="Comma [0] 3 4 7 3 2" xfId="8485" xr:uid="{00000000-0005-0000-0000-000029420000}"/>
    <cellStyle name="Comma [0] 3 4 7 4" xfId="6297" xr:uid="{00000000-0005-0000-0000-000033310000}"/>
    <cellStyle name="Comma [0] 3 4 7 5" xfId="4636" xr:uid="{00000000-0005-0000-0000-00007A240000}"/>
    <cellStyle name="Comma [0] 3 4 7 7" xfId="14406" xr:uid="{00000000-0005-0000-0000-0000CE700000}"/>
    <cellStyle name="Comma [0] 3 4 8 2" xfId="5739" xr:uid="{00000000-0005-0000-0000-0000F52C0000}"/>
    <cellStyle name="Comma [0] 3 4 8 4" xfId="15508" xr:uid="{00000000-0005-0000-0000-000049790000}"/>
    <cellStyle name="Comma [0] 3 4 9 2" xfId="6854" xr:uid="{00000000-0005-0000-0000-000071350000}"/>
    <cellStyle name="Comma [0] 3 5" xfId="71" xr:uid="{00000000-0005-0000-0000-00007C000000}"/>
    <cellStyle name="Comma [0] 3 5 10 2" xfId="7952" xr:uid="{00000000-0005-0000-0000-0000F83D0000}"/>
    <cellStyle name="Comma [0] 3 5 11" xfId="5206" xr:uid="{00000000-0005-0000-0000-0000C4280000}"/>
    <cellStyle name="Comma [0] 3 5 11 3" xfId="14976" xr:uid="{00000000-0005-0000-0000-000018750000}"/>
    <cellStyle name="Comma [0] 3 5 13" xfId="9055" xr:uid="{00000000-0005-0000-0000-000073460000}"/>
    <cellStyle name="Comma [0] 3 5 2" xfId="290" xr:uid="{00000000-0005-0000-0000-00002B020000}"/>
    <cellStyle name="Comma [0] 3 5 2 2 2" xfId="2576" xr:uid="{00000000-0005-0000-0000-000047140000}"/>
    <cellStyle name="Comma [0] 3 5 2 2 2 3" xfId="12346" xr:uid="{00000000-0005-0000-0000-00009B600000}"/>
    <cellStyle name="Comma [0] 3 5 2 2 3 2" xfId="8591" xr:uid="{00000000-0005-0000-0000-0000EC420000}"/>
    <cellStyle name="Comma [0] 3 5 2 2 4" xfId="6403" xr:uid="{00000000-0005-0000-0000-0000F6310000}"/>
    <cellStyle name="Comma [0] 3 5 2 2 5" xfId="4742" xr:uid="{00000000-0005-0000-0000-00003D250000}"/>
    <cellStyle name="Comma [0] 3 5 2 2 7" xfId="14512" xr:uid="{00000000-0005-0000-0000-000091710000}"/>
    <cellStyle name="Comma [0] 3 5 2 3 2" xfId="5844" xr:uid="{00000000-0005-0000-0000-0000B82D0000}"/>
    <cellStyle name="Comma [0] 3 5 2 3 4" xfId="15614" xr:uid="{00000000-0005-0000-0000-00000C7A0000}"/>
    <cellStyle name="Comma [0] 3 5 2 4 2" xfId="6959" xr:uid="{00000000-0005-0000-0000-000033360000}"/>
    <cellStyle name="Comma [0] 3 5 2 5" xfId="3115" xr:uid="{00000000-0005-0000-0000-000084180000}"/>
    <cellStyle name="Comma [0] 3 5 2 5 3" xfId="12885" xr:uid="{00000000-0005-0000-0000-0000D8640000}"/>
    <cellStyle name="Comma [0] 3 5 2 6 2" xfId="10203" xr:uid="{00000000-0005-0000-0000-0000A44F0000}"/>
    <cellStyle name="Comma [0] 3 5 2 7" xfId="4183" xr:uid="{00000000-0005-0000-0000-0000FF200000}"/>
    <cellStyle name="Comma [0] 3 5 2 9" xfId="13953" xr:uid="{00000000-0005-0000-0000-0000536D0000}"/>
    <cellStyle name="Comma [0] 3 5 3 2" xfId="1590" xr:uid="{00000000-0005-0000-0000-0000850C0000}"/>
    <cellStyle name="Comma [0] 3 5 3 2 2 2" xfId="7589" xr:uid="{00000000-0005-0000-0000-00002A3B0000}"/>
    <cellStyle name="Comma [0] 3 5 3 2 3" xfId="3745" xr:uid="{00000000-0005-0000-0000-00007B1D0000}"/>
    <cellStyle name="Comma [0] 3 5 3 2 3 3" xfId="13515" xr:uid="{00000000-0005-0000-0000-0000CF690000}"/>
    <cellStyle name="Comma [0] 3 5 3 2 4 2" xfId="11361" xr:uid="{00000000-0005-0000-0000-0000D9580000}"/>
    <cellStyle name="Comma [0] 3 5 3 2 6" xfId="9765" xr:uid="{00000000-0005-0000-0000-0000204C0000}"/>
    <cellStyle name="Comma [0] 3 5 3 3" xfId="1062" xr:uid="{00000000-0005-0000-0000-000047080000}"/>
    <cellStyle name="Comma [0] 3 5 3 3 3" xfId="10834" xr:uid="{00000000-0005-0000-0000-00009B540000}"/>
    <cellStyle name="Comma [0] 3 5 3 4" xfId="2120" xr:uid="{00000000-0005-0000-0000-0000C2100000}"/>
    <cellStyle name="Comma [0] 3 5 3 4 3" xfId="11890" xr:uid="{00000000-0005-0000-0000-0000165D0000}"/>
    <cellStyle name="Comma [0] 3 5 3 5 2" xfId="8135" xr:uid="{00000000-0005-0000-0000-0000673F0000}"/>
    <cellStyle name="Comma [0] 3 5 3 6" xfId="5389" xr:uid="{00000000-0005-0000-0000-0000332A0000}"/>
    <cellStyle name="Comma [0] 3 5 3 6 3" xfId="15159" xr:uid="{00000000-0005-0000-0000-000087760000}"/>
    <cellStyle name="Comma [0] 3 5 3 8" xfId="9238" xr:uid="{00000000-0005-0000-0000-0000E2470000}"/>
    <cellStyle name="Comma [0] 3 5 4" xfId="556" xr:uid="{00000000-0005-0000-0000-00003C040000}"/>
    <cellStyle name="Comma [0] 3 5 4 2 2" xfId="2762" xr:uid="{00000000-0005-0000-0000-0000B7150000}"/>
    <cellStyle name="Comma [0] 3 5 4 2 2 3" xfId="12532" xr:uid="{00000000-0005-0000-0000-00000B620000}"/>
    <cellStyle name="Comma [0] 3 5 4 2 3 2" xfId="8777" xr:uid="{00000000-0005-0000-0000-00005C440000}"/>
    <cellStyle name="Comma [0] 3 5 4 2 4" xfId="6589" xr:uid="{00000000-0005-0000-0000-000066330000}"/>
    <cellStyle name="Comma [0] 3 5 4 2 5" xfId="4928" xr:uid="{00000000-0005-0000-0000-0000AD260000}"/>
    <cellStyle name="Comma [0] 3 5 4 2 7" xfId="14698" xr:uid="{00000000-0005-0000-0000-000001730000}"/>
    <cellStyle name="Comma [0] 3 5 4 3 2" xfId="6030" xr:uid="{00000000-0005-0000-0000-0000282F0000}"/>
    <cellStyle name="Comma [0] 3 5 4 3 4" xfId="15800" xr:uid="{00000000-0005-0000-0000-00007C7B0000}"/>
    <cellStyle name="Comma [0] 3 5 4 4 2" xfId="7145" xr:uid="{00000000-0005-0000-0000-0000A3370000}"/>
    <cellStyle name="Comma [0] 3 5 4 5" xfId="3301" xr:uid="{00000000-0005-0000-0000-0000F4190000}"/>
    <cellStyle name="Comma [0] 3 5 4 5 3" xfId="13071" xr:uid="{00000000-0005-0000-0000-000048660000}"/>
    <cellStyle name="Comma [0] 3 5 4 6 2" xfId="10389" xr:uid="{00000000-0005-0000-0000-000014510000}"/>
    <cellStyle name="Comma [0] 3 5 4 7" xfId="4369" xr:uid="{00000000-0005-0000-0000-00006F220000}"/>
    <cellStyle name="Comma [0] 3 5 4 9" xfId="14139" xr:uid="{00000000-0005-0000-0000-0000C36E0000}"/>
    <cellStyle name="Comma [0] 3 5 5 2" xfId="1772" xr:uid="{00000000-0005-0000-0000-0000F10D0000}"/>
    <cellStyle name="Comma [0] 3 5 5 2 2 2" xfId="7771" xr:uid="{00000000-0005-0000-0000-0000963C0000}"/>
    <cellStyle name="Comma [0] 3 5 5 2 3" xfId="3927" xr:uid="{00000000-0005-0000-0000-0000E71E0000}"/>
    <cellStyle name="Comma [0] 3 5 5 2 3 3" xfId="13697" xr:uid="{00000000-0005-0000-0000-00003B6B0000}"/>
    <cellStyle name="Comma [0] 3 5 5 2 4 2" xfId="11543" xr:uid="{00000000-0005-0000-0000-0000455A0000}"/>
    <cellStyle name="Comma [0] 3 5 5 2 6" xfId="9947" xr:uid="{00000000-0005-0000-0000-00008C4D0000}"/>
    <cellStyle name="Comma [0] 3 5 5 3" xfId="1244" xr:uid="{00000000-0005-0000-0000-0000B3090000}"/>
    <cellStyle name="Comma [0] 3 5 5 3 3" xfId="11016" xr:uid="{00000000-0005-0000-0000-000007560000}"/>
    <cellStyle name="Comma [0] 3 5 5 4" xfId="2302" xr:uid="{00000000-0005-0000-0000-00002E120000}"/>
    <cellStyle name="Comma [0] 3 5 5 4 3" xfId="12072" xr:uid="{00000000-0005-0000-0000-0000825E0000}"/>
    <cellStyle name="Comma [0] 3 5 5 5 2" xfId="8317" xr:uid="{00000000-0005-0000-0000-0000D3400000}"/>
    <cellStyle name="Comma [0] 3 5 5 6" xfId="5571" xr:uid="{00000000-0005-0000-0000-00009F2B0000}"/>
    <cellStyle name="Comma [0] 3 5 5 6 3" xfId="15341" xr:uid="{00000000-0005-0000-0000-0000F3770000}"/>
    <cellStyle name="Comma [0] 3 5 5 8" xfId="9420" xr:uid="{00000000-0005-0000-0000-00004E490000}"/>
    <cellStyle name="Comma [0] 3 5 6" xfId="790" xr:uid="{00000000-0005-0000-0000-000016060000}"/>
    <cellStyle name="Comma [0] 3 5 6 2 2" xfId="2943" xr:uid="{00000000-0005-0000-0000-000021170000}"/>
    <cellStyle name="Comma [0] 3 5 6 2 2 3" xfId="12713" xr:uid="{00000000-0005-0000-0000-000075630000}"/>
    <cellStyle name="Comma [0] 3 5 6 2 3 2" xfId="8958" xr:uid="{00000000-0005-0000-0000-0000C6450000}"/>
    <cellStyle name="Comma [0] 3 5 6 2 4" xfId="6770" xr:uid="{00000000-0005-0000-0000-0000D0340000}"/>
    <cellStyle name="Comma [0] 3 5 6 2 5" xfId="5109" xr:uid="{00000000-0005-0000-0000-000017280000}"/>
    <cellStyle name="Comma [0] 3 5 6 2 7" xfId="14879" xr:uid="{00000000-0005-0000-0000-00006B740000}"/>
    <cellStyle name="Comma [0] 3 5 6 3 2" xfId="6212" xr:uid="{00000000-0005-0000-0000-000092300000}"/>
    <cellStyle name="Comma [0] 3 5 6 3 4" xfId="15981" xr:uid="{00000000-0005-0000-0000-0000E67C0000}"/>
    <cellStyle name="Comma [0] 3 5 6 4 2" xfId="7327" xr:uid="{00000000-0005-0000-0000-00000D390000}"/>
    <cellStyle name="Comma [0] 3 5 6 5" xfId="3483" xr:uid="{00000000-0005-0000-0000-00005E1B0000}"/>
    <cellStyle name="Comma [0] 3 5 6 5 3" xfId="13253" xr:uid="{00000000-0005-0000-0000-0000B2670000}"/>
    <cellStyle name="Comma [0] 3 5 6 6 2" xfId="10571" xr:uid="{00000000-0005-0000-0000-00007E520000}"/>
    <cellStyle name="Comma [0] 3 5 6 7" xfId="4551" xr:uid="{00000000-0005-0000-0000-0000D9230000}"/>
    <cellStyle name="Comma [0] 3 5 6 9" xfId="14321" xr:uid="{00000000-0005-0000-0000-00002D700000}"/>
    <cellStyle name="Comma [0] 3 5 7 2" xfId="2478" xr:uid="{00000000-0005-0000-0000-000090130000}"/>
    <cellStyle name="Comma [0] 3 5 7 2 3" xfId="12248" xr:uid="{00000000-0005-0000-0000-0000E45F0000}"/>
    <cellStyle name="Comma [0] 3 5 7 3 2" xfId="8493" xr:uid="{00000000-0005-0000-0000-000035420000}"/>
    <cellStyle name="Comma [0] 3 5 7 4" xfId="6305" xr:uid="{00000000-0005-0000-0000-00003F310000}"/>
    <cellStyle name="Comma [0] 3 5 7 5" xfId="4644" xr:uid="{00000000-0005-0000-0000-000086240000}"/>
    <cellStyle name="Comma [0] 3 5 7 7" xfId="14414" xr:uid="{00000000-0005-0000-0000-0000DA700000}"/>
    <cellStyle name="Comma [0] 3 5 8 2" xfId="5747" xr:uid="{00000000-0005-0000-0000-0000012D0000}"/>
    <cellStyle name="Comma [0] 3 5 8 4" xfId="15516" xr:uid="{00000000-0005-0000-0000-000055790000}"/>
    <cellStyle name="Comma [0] 3 5 9 2" xfId="6862" xr:uid="{00000000-0005-0000-0000-00007D350000}"/>
    <cellStyle name="Comma [0] 3 6" xfId="77" xr:uid="{00000000-0005-0000-0000-000085000000}"/>
    <cellStyle name="Comma [0] 3 6 10 2" xfId="7958" xr:uid="{00000000-0005-0000-0000-0000013E0000}"/>
    <cellStyle name="Comma [0] 3 6 11" xfId="5212" xr:uid="{00000000-0005-0000-0000-0000CD280000}"/>
    <cellStyle name="Comma [0] 3 6 11 3" xfId="14982" xr:uid="{00000000-0005-0000-0000-000021750000}"/>
    <cellStyle name="Comma [0] 3 6 13" xfId="9061" xr:uid="{00000000-0005-0000-0000-00007C460000}"/>
    <cellStyle name="Comma [0] 3 6 2" xfId="296" xr:uid="{00000000-0005-0000-0000-000034020000}"/>
    <cellStyle name="Comma [0] 3 6 2 2 2" xfId="2582" xr:uid="{00000000-0005-0000-0000-000050140000}"/>
    <cellStyle name="Comma [0] 3 6 2 2 2 3" xfId="12352" xr:uid="{00000000-0005-0000-0000-0000A4600000}"/>
    <cellStyle name="Comma [0] 3 6 2 2 3 2" xfId="8597" xr:uid="{00000000-0005-0000-0000-0000F5420000}"/>
    <cellStyle name="Comma [0] 3 6 2 2 4" xfId="6409" xr:uid="{00000000-0005-0000-0000-0000FF310000}"/>
    <cellStyle name="Comma [0] 3 6 2 2 5" xfId="4748" xr:uid="{00000000-0005-0000-0000-000046250000}"/>
    <cellStyle name="Comma [0] 3 6 2 2 7" xfId="14518" xr:uid="{00000000-0005-0000-0000-00009A710000}"/>
    <cellStyle name="Comma [0] 3 6 2 3 2" xfId="5850" xr:uid="{00000000-0005-0000-0000-0000C12D0000}"/>
    <cellStyle name="Comma [0] 3 6 2 3 4" xfId="15620" xr:uid="{00000000-0005-0000-0000-0000157A0000}"/>
    <cellStyle name="Comma [0] 3 6 2 4 2" xfId="6965" xr:uid="{00000000-0005-0000-0000-00003C360000}"/>
    <cellStyle name="Comma [0] 3 6 2 5" xfId="3121" xr:uid="{00000000-0005-0000-0000-00008D180000}"/>
    <cellStyle name="Comma [0] 3 6 2 5 3" xfId="12891" xr:uid="{00000000-0005-0000-0000-0000E1640000}"/>
    <cellStyle name="Comma [0] 3 6 2 6 2" xfId="10209" xr:uid="{00000000-0005-0000-0000-0000AD4F0000}"/>
    <cellStyle name="Comma [0] 3 6 2 7" xfId="4189" xr:uid="{00000000-0005-0000-0000-000008210000}"/>
    <cellStyle name="Comma [0] 3 6 2 9" xfId="13959" xr:uid="{00000000-0005-0000-0000-00005C6D0000}"/>
    <cellStyle name="Comma [0] 3 6 3 2" xfId="1596" xr:uid="{00000000-0005-0000-0000-00008E0C0000}"/>
    <cellStyle name="Comma [0] 3 6 3 2 2 2" xfId="7595" xr:uid="{00000000-0005-0000-0000-0000333B0000}"/>
    <cellStyle name="Comma [0] 3 6 3 2 3" xfId="3751" xr:uid="{00000000-0005-0000-0000-0000841D0000}"/>
    <cellStyle name="Comma [0] 3 6 3 2 3 3" xfId="13521" xr:uid="{00000000-0005-0000-0000-0000D8690000}"/>
    <cellStyle name="Comma [0] 3 6 3 2 4 2" xfId="11367" xr:uid="{00000000-0005-0000-0000-0000E2580000}"/>
    <cellStyle name="Comma [0] 3 6 3 2 6" xfId="9771" xr:uid="{00000000-0005-0000-0000-0000294C0000}"/>
    <cellStyle name="Comma [0] 3 6 3 3" xfId="1068" xr:uid="{00000000-0005-0000-0000-000050080000}"/>
    <cellStyle name="Comma [0] 3 6 3 3 3" xfId="10840" xr:uid="{00000000-0005-0000-0000-0000A4540000}"/>
    <cellStyle name="Comma [0] 3 6 3 4" xfId="2126" xr:uid="{00000000-0005-0000-0000-0000CB100000}"/>
    <cellStyle name="Comma [0] 3 6 3 4 3" xfId="11896" xr:uid="{00000000-0005-0000-0000-00001F5D0000}"/>
    <cellStyle name="Comma [0] 3 6 3 5 2" xfId="8141" xr:uid="{00000000-0005-0000-0000-0000703F0000}"/>
    <cellStyle name="Comma [0] 3 6 3 6" xfId="5395" xr:uid="{00000000-0005-0000-0000-00003C2A0000}"/>
    <cellStyle name="Comma [0] 3 6 3 6 3" xfId="15165" xr:uid="{00000000-0005-0000-0000-000090760000}"/>
    <cellStyle name="Comma [0] 3 6 3 8" xfId="9244" xr:uid="{00000000-0005-0000-0000-0000EB470000}"/>
    <cellStyle name="Comma [0] 3 6 4" xfId="562" xr:uid="{00000000-0005-0000-0000-000045040000}"/>
    <cellStyle name="Comma [0] 3 6 4 2 2" xfId="2768" xr:uid="{00000000-0005-0000-0000-0000C0150000}"/>
    <cellStyle name="Comma [0] 3 6 4 2 2 3" xfId="12538" xr:uid="{00000000-0005-0000-0000-000014620000}"/>
    <cellStyle name="Comma [0] 3 6 4 2 3 2" xfId="8783" xr:uid="{00000000-0005-0000-0000-000065440000}"/>
    <cellStyle name="Comma [0] 3 6 4 2 4" xfId="6595" xr:uid="{00000000-0005-0000-0000-00006F330000}"/>
    <cellStyle name="Comma [0] 3 6 4 2 5" xfId="4934" xr:uid="{00000000-0005-0000-0000-0000B6260000}"/>
    <cellStyle name="Comma [0] 3 6 4 2 7" xfId="14704" xr:uid="{00000000-0005-0000-0000-00000A730000}"/>
    <cellStyle name="Comma [0] 3 6 4 3 2" xfId="6036" xr:uid="{00000000-0005-0000-0000-0000312F0000}"/>
    <cellStyle name="Comma [0] 3 6 4 3 4" xfId="15806" xr:uid="{00000000-0005-0000-0000-0000857B0000}"/>
    <cellStyle name="Comma [0] 3 6 4 4 2" xfId="7151" xr:uid="{00000000-0005-0000-0000-0000AC370000}"/>
    <cellStyle name="Comma [0] 3 6 4 5" xfId="3307" xr:uid="{00000000-0005-0000-0000-0000FD190000}"/>
    <cellStyle name="Comma [0] 3 6 4 5 3" xfId="13077" xr:uid="{00000000-0005-0000-0000-000051660000}"/>
    <cellStyle name="Comma [0] 3 6 4 6 2" xfId="10395" xr:uid="{00000000-0005-0000-0000-00001D510000}"/>
    <cellStyle name="Comma [0] 3 6 4 7" xfId="4375" xr:uid="{00000000-0005-0000-0000-000078220000}"/>
    <cellStyle name="Comma [0] 3 6 4 9" xfId="14145" xr:uid="{00000000-0005-0000-0000-0000CC6E0000}"/>
    <cellStyle name="Comma [0] 3 6 5 2" xfId="1778" xr:uid="{00000000-0005-0000-0000-0000FA0D0000}"/>
    <cellStyle name="Comma [0] 3 6 5 2 2 2" xfId="7777" xr:uid="{00000000-0005-0000-0000-00009F3C0000}"/>
    <cellStyle name="Comma [0] 3 6 5 2 3" xfId="3933" xr:uid="{00000000-0005-0000-0000-0000F01E0000}"/>
    <cellStyle name="Comma [0] 3 6 5 2 3 3" xfId="13703" xr:uid="{00000000-0005-0000-0000-0000446B0000}"/>
    <cellStyle name="Comma [0] 3 6 5 2 4 2" xfId="11549" xr:uid="{00000000-0005-0000-0000-00004E5A0000}"/>
    <cellStyle name="Comma [0] 3 6 5 2 6" xfId="9953" xr:uid="{00000000-0005-0000-0000-0000954D0000}"/>
    <cellStyle name="Comma [0] 3 6 5 3" xfId="1250" xr:uid="{00000000-0005-0000-0000-0000BC090000}"/>
    <cellStyle name="Comma [0] 3 6 5 3 3" xfId="11022" xr:uid="{00000000-0005-0000-0000-000010560000}"/>
    <cellStyle name="Comma [0] 3 6 5 4" xfId="2308" xr:uid="{00000000-0005-0000-0000-000037120000}"/>
    <cellStyle name="Comma [0] 3 6 5 4 3" xfId="12078" xr:uid="{00000000-0005-0000-0000-00008B5E0000}"/>
    <cellStyle name="Comma [0] 3 6 5 5 2" xfId="8323" xr:uid="{00000000-0005-0000-0000-0000DC400000}"/>
    <cellStyle name="Comma [0] 3 6 5 6" xfId="5577" xr:uid="{00000000-0005-0000-0000-0000A82B0000}"/>
    <cellStyle name="Comma [0] 3 6 5 6 3" xfId="15347" xr:uid="{00000000-0005-0000-0000-0000FC770000}"/>
    <cellStyle name="Comma [0] 3 6 5 8" xfId="9426" xr:uid="{00000000-0005-0000-0000-000057490000}"/>
    <cellStyle name="Comma [0] 3 6 6" xfId="796" xr:uid="{00000000-0005-0000-0000-00001F060000}"/>
    <cellStyle name="Comma [0] 3 6 6 2 2" xfId="2949" xr:uid="{00000000-0005-0000-0000-00002A170000}"/>
    <cellStyle name="Comma [0] 3 6 6 2 2 3" xfId="12719" xr:uid="{00000000-0005-0000-0000-00007E630000}"/>
    <cellStyle name="Comma [0] 3 6 6 2 3 2" xfId="8964" xr:uid="{00000000-0005-0000-0000-0000CF450000}"/>
    <cellStyle name="Comma [0] 3 6 6 2 4" xfId="6776" xr:uid="{00000000-0005-0000-0000-0000D9340000}"/>
    <cellStyle name="Comma [0] 3 6 6 2 5" xfId="5115" xr:uid="{00000000-0005-0000-0000-000020280000}"/>
    <cellStyle name="Comma [0] 3 6 6 2 7" xfId="14885" xr:uid="{00000000-0005-0000-0000-000074740000}"/>
    <cellStyle name="Comma [0] 3 6 6 3 2" xfId="6218" xr:uid="{00000000-0005-0000-0000-00009B300000}"/>
    <cellStyle name="Comma [0] 3 6 6 3 4" xfId="15987" xr:uid="{00000000-0005-0000-0000-0000EF7C0000}"/>
    <cellStyle name="Comma [0] 3 6 6 4 2" xfId="7333" xr:uid="{00000000-0005-0000-0000-000016390000}"/>
    <cellStyle name="Comma [0] 3 6 6 5" xfId="3489" xr:uid="{00000000-0005-0000-0000-0000671B0000}"/>
    <cellStyle name="Comma [0] 3 6 6 5 3" xfId="13259" xr:uid="{00000000-0005-0000-0000-0000BB670000}"/>
    <cellStyle name="Comma [0] 3 6 6 6 2" xfId="10577" xr:uid="{00000000-0005-0000-0000-000087520000}"/>
    <cellStyle name="Comma [0] 3 6 6 7" xfId="4557" xr:uid="{00000000-0005-0000-0000-0000E2230000}"/>
    <cellStyle name="Comma [0] 3 6 6 9" xfId="14327" xr:uid="{00000000-0005-0000-0000-000036700000}"/>
    <cellStyle name="Comma [0] 3 6 7 2" xfId="2484" xr:uid="{00000000-0005-0000-0000-000099130000}"/>
    <cellStyle name="Comma [0] 3 6 7 2 3" xfId="12254" xr:uid="{00000000-0005-0000-0000-0000ED5F0000}"/>
    <cellStyle name="Comma [0] 3 6 7 3 2" xfId="8499" xr:uid="{00000000-0005-0000-0000-00003E420000}"/>
    <cellStyle name="Comma [0] 3 6 7 4" xfId="6311" xr:uid="{00000000-0005-0000-0000-000048310000}"/>
    <cellStyle name="Comma [0] 3 6 7 5" xfId="4650" xr:uid="{00000000-0005-0000-0000-00008F240000}"/>
    <cellStyle name="Comma [0] 3 6 7 7" xfId="14420" xr:uid="{00000000-0005-0000-0000-0000E3700000}"/>
    <cellStyle name="Comma [0] 3 6 8 2" xfId="5753" xr:uid="{00000000-0005-0000-0000-00000A2D0000}"/>
    <cellStyle name="Comma [0] 3 6 8 4" xfId="15522" xr:uid="{00000000-0005-0000-0000-00005E790000}"/>
    <cellStyle name="Comma [0] 3 6 9 2" xfId="6868" xr:uid="{00000000-0005-0000-0000-000086350000}"/>
    <cellStyle name="Comma [0] 3 7" xfId="83" xr:uid="{00000000-0005-0000-0000-00008E000000}"/>
    <cellStyle name="Comma [0] 3 7 10 2" xfId="7964" xr:uid="{00000000-0005-0000-0000-00000A3E0000}"/>
    <cellStyle name="Comma [0] 3 7 11" xfId="5218" xr:uid="{00000000-0005-0000-0000-0000D6280000}"/>
    <cellStyle name="Comma [0] 3 7 11 3" xfId="14988" xr:uid="{00000000-0005-0000-0000-00002A750000}"/>
    <cellStyle name="Comma [0] 3 7 13" xfId="9067" xr:uid="{00000000-0005-0000-0000-000085460000}"/>
    <cellStyle name="Comma [0] 3 7 2" xfId="302" xr:uid="{00000000-0005-0000-0000-00003D020000}"/>
    <cellStyle name="Comma [0] 3 7 2 2 2" xfId="2588" xr:uid="{00000000-0005-0000-0000-000059140000}"/>
    <cellStyle name="Comma [0] 3 7 2 2 2 3" xfId="12358" xr:uid="{00000000-0005-0000-0000-0000AD600000}"/>
    <cellStyle name="Comma [0] 3 7 2 2 3 2" xfId="8603" xr:uid="{00000000-0005-0000-0000-0000FE420000}"/>
    <cellStyle name="Comma [0] 3 7 2 2 4" xfId="6415" xr:uid="{00000000-0005-0000-0000-000008320000}"/>
    <cellStyle name="Comma [0] 3 7 2 2 5" xfId="4754" xr:uid="{00000000-0005-0000-0000-00004F250000}"/>
    <cellStyle name="Comma [0] 3 7 2 2 7" xfId="14524" xr:uid="{00000000-0005-0000-0000-0000A3710000}"/>
    <cellStyle name="Comma [0] 3 7 2 3 2" xfId="5856" xr:uid="{00000000-0005-0000-0000-0000CA2D0000}"/>
    <cellStyle name="Comma [0] 3 7 2 3 4" xfId="15626" xr:uid="{00000000-0005-0000-0000-00001E7A0000}"/>
    <cellStyle name="Comma [0] 3 7 2 4 2" xfId="6971" xr:uid="{00000000-0005-0000-0000-000045360000}"/>
    <cellStyle name="Comma [0] 3 7 2 5" xfId="3127" xr:uid="{00000000-0005-0000-0000-000096180000}"/>
    <cellStyle name="Comma [0] 3 7 2 5 3" xfId="12897" xr:uid="{00000000-0005-0000-0000-0000EA640000}"/>
    <cellStyle name="Comma [0] 3 7 2 6 2" xfId="10215" xr:uid="{00000000-0005-0000-0000-0000B64F0000}"/>
    <cellStyle name="Comma [0] 3 7 2 7" xfId="4195" xr:uid="{00000000-0005-0000-0000-000011210000}"/>
    <cellStyle name="Comma [0] 3 7 2 9" xfId="13965" xr:uid="{00000000-0005-0000-0000-0000656D0000}"/>
    <cellStyle name="Comma [0] 3 7 3 2" xfId="1602" xr:uid="{00000000-0005-0000-0000-0000970C0000}"/>
    <cellStyle name="Comma [0] 3 7 3 2 2 2" xfId="7601" xr:uid="{00000000-0005-0000-0000-00003C3B0000}"/>
    <cellStyle name="Comma [0] 3 7 3 2 3" xfId="3757" xr:uid="{00000000-0005-0000-0000-00008D1D0000}"/>
    <cellStyle name="Comma [0] 3 7 3 2 3 3" xfId="13527" xr:uid="{00000000-0005-0000-0000-0000E1690000}"/>
    <cellStyle name="Comma [0] 3 7 3 2 4 2" xfId="11373" xr:uid="{00000000-0005-0000-0000-0000EB580000}"/>
    <cellStyle name="Comma [0] 3 7 3 2 6" xfId="9777" xr:uid="{00000000-0005-0000-0000-0000324C0000}"/>
    <cellStyle name="Comma [0] 3 7 3 3" xfId="1074" xr:uid="{00000000-0005-0000-0000-000059080000}"/>
    <cellStyle name="Comma [0] 3 7 3 3 3" xfId="10846" xr:uid="{00000000-0005-0000-0000-0000AD540000}"/>
    <cellStyle name="Comma [0] 3 7 3 4" xfId="2132" xr:uid="{00000000-0005-0000-0000-0000D4100000}"/>
    <cellStyle name="Comma [0] 3 7 3 4 3" xfId="11902" xr:uid="{00000000-0005-0000-0000-0000285D0000}"/>
    <cellStyle name="Comma [0] 3 7 3 5 2" xfId="8147" xr:uid="{00000000-0005-0000-0000-0000793F0000}"/>
    <cellStyle name="Comma [0] 3 7 3 6" xfId="5401" xr:uid="{00000000-0005-0000-0000-0000452A0000}"/>
    <cellStyle name="Comma [0] 3 7 3 6 3" xfId="15171" xr:uid="{00000000-0005-0000-0000-000099760000}"/>
    <cellStyle name="Comma [0] 3 7 3 8" xfId="9250" xr:uid="{00000000-0005-0000-0000-0000F4470000}"/>
    <cellStyle name="Comma [0] 3 7 4" xfId="568" xr:uid="{00000000-0005-0000-0000-00004E040000}"/>
    <cellStyle name="Comma [0] 3 7 4 2 2" xfId="2774" xr:uid="{00000000-0005-0000-0000-0000C9150000}"/>
    <cellStyle name="Comma [0] 3 7 4 2 2 3" xfId="12544" xr:uid="{00000000-0005-0000-0000-00001D620000}"/>
    <cellStyle name="Comma [0] 3 7 4 2 3 2" xfId="8789" xr:uid="{00000000-0005-0000-0000-00006E440000}"/>
    <cellStyle name="Comma [0] 3 7 4 2 4" xfId="6601" xr:uid="{00000000-0005-0000-0000-000078330000}"/>
    <cellStyle name="Comma [0] 3 7 4 2 5" xfId="4940" xr:uid="{00000000-0005-0000-0000-0000BF260000}"/>
    <cellStyle name="Comma [0] 3 7 4 2 7" xfId="14710" xr:uid="{00000000-0005-0000-0000-000013730000}"/>
    <cellStyle name="Comma [0] 3 7 4 3 2" xfId="6042" xr:uid="{00000000-0005-0000-0000-00003A2F0000}"/>
    <cellStyle name="Comma [0] 3 7 4 3 4" xfId="15812" xr:uid="{00000000-0005-0000-0000-00008E7B0000}"/>
    <cellStyle name="Comma [0] 3 7 4 4 2" xfId="7157" xr:uid="{00000000-0005-0000-0000-0000B5370000}"/>
    <cellStyle name="Comma [0] 3 7 4 5" xfId="3313" xr:uid="{00000000-0005-0000-0000-0000061A0000}"/>
    <cellStyle name="Comma [0] 3 7 4 5 3" xfId="13083" xr:uid="{00000000-0005-0000-0000-00005A660000}"/>
    <cellStyle name="Comma [0] 3 7 4 6 2" xfId="10401" xr:uid="{00000000-0005-0000-0000-000026510000}"/>
    <cellStyle name="Comma [0] 3 7 4 7" xfId="4381" xr:uid="{00000000-0005-0000-0000-000081220000}"/>
    <cellStyle name="Comma [0] 3 7 4 9" xfId="14151" xr:uid="{00000000-0005-0000-0000-0000D56E0000}"/>
    <cellStyle name="Comma [0] 3 7 5 2" xfId="1784" xr:uid="{00000000-0005-0000-0000-0000030E0000}"/>
    <cellStyle name="Comma [0] 3 7 5 2 2 2" xfId="7783" xr:uid="{00000000-0005-0000-0000-0000A83C0000}"/>
    <cellStyle name="Comma [0] 3 7 5 2 3" xfId="3939" xr:uid="{00000000-0005-0000-0000-0000F91E0000}"/>
    <cellStyle name="Comma [0] 3 7 5 2 3 3" xfId="13709" xr:uid="{00000000-0005-0000-0000-00004D6B0000}"/>
    <cellStyle name="Comma [0] 3 7 5 2 4 2" xfId="11555" xr:uid="{00000000-0005-0000-0000-0000575A0000}"/>
    <cellStyle name="Comma [0] 3 7 5 2 6" xfId="9959" xr:uid="{00000000-0005-0000-0000-00009E4D0000}"/>
    <cellStyle name="Comma [0] 3 7 5 3" xfId="1256" xr:uid="{00000000-0005-0000-0000-0000C5090000}"/>
    <cellStyle name="Comma [0] 3 7 5 3 3" xfId="11028" xr:uid="{00000000-0005-0000-0000-000019560000}"/>
    <cellStyle name="Comma [0] 3 7 5 4" xfId="2314" xr:uid="{00000000-0005-0000-0000-000040120000}"/>
    <cellStyle name="Comma [0] 3 7 5 4 3" xfId="12084" xr:uid="{00000000-0005-0000-0000-0000945E0000}"/>
    <cellStyle name="Comma [0] 3 7 5 5 2" xfId="8329" xr:uid="{00000000-0005-0000-0000-0000E5400000}"/>
    <cellStyle name="Comma [0] 3 7 5 6" xfId="5583" xr:uid="{00000000-0005-0000-0000-0000B12B0000}"/>
    <cellStyle name="Comma [0] 3 7 5 6 3" xfId="15353" xr:uid="{00000000-0005-0000-0000-000005780000}"/>
    <cellStyle name="Comma [0] 3 7 5 8" xfId="9432" xr:uid="{00000000-0005-0000-0000-000060490000}"/>
    <cellStyle name="Comma [0] 3 7 6" xfId="802" xr:uid="{00000000-0005-0000-0000-000028060000}"/>
    <cellStyle name="Comma [0] 3 7 6 2 2" xfId="2955" xr:uid="{00000000-0005-0000-0000-000033170000}"/>
    <cellStyle name="Comma [0] 3 7 6 2 2 3" xfId="12725" xr:uid="{00000000-0005-0000-0000-000087630000}"/>
    <cellStyle name="Comma [0] 3 7 6 2 3 2" xfId="8970" xr:uid="{00000000-0005-0000-0000-0000D8450000}"/>
    <cellStyle name="Comma [0] 3 7 6 2 4" xfId="6782" xr:uid="{00000000-0005-0000-0000-0000E2340000}"/>
    <cellStyle name="Comma [0] 3 7 6 2 5" xfId="5121" xr:uid="{00000000-0005-0000-0000-000029280000}"/>
    <cellStyle name="Comma [0] 3 7 6 2 7" xfId="14891" xr:uid="{00000000-0005-0000-0000-00007D740000}"/>
    <cellStyle name="Comma [0] 3 7 6 3 2" xfId="6224" xr:uid="{00000000-0005-0000-0000-0000A4300000}"/>
    <cellStyle name="Comma [0] 3 7 6 3 4" xfId="15993" xr:uid="{00000000-0005-0000-0000-0000F87C0000}"/>
    <cellStyle name="Comma [0] 3 7 6 4 2" xfId="7339" xr:uid="{00000000-0005-0000-0000-00001F390000}"/>
    <cellStyle name="Comma [0] 3 7 6 5" xfId="3495" xr:uid="{00000000-0005-0000-0000-0000701B0000}"/>
    <cellStyle name="Comma [0] 3 7 6 5 3" xfId="13265" xr:uid="{00000000-0005-0000-0000-0000C4670000}"/>
    <cellStyle name="Comma [0] 3 7 6 6 2" xfId="10583" xr:uid="{00000000-0005-0000-0000-000090520000}"/>
    <cellStyle name="Comma [0] 3 7 6 7" xfId="4563" xr:uid="{00000000-0005-0000-0000-0000EB230000}"/>
    <cellStyle name="Comma [0] 3 7 6 9" xfId="14333" xr:uid="{00000000-0005-0000-0000-00003F700000}"/>
    <cellStyle name="Comma [0] 3 7 7 2" xfId="2490" xr:uid="{00000000-0005-0000-0000-0000A2130000}"/>
    <cellStyle name="Comma [0] 3 7 7 2 3" xfId="12260" xr:uid="{00000000-0005-0000-0000-0000F65F0000}"/>
    <cellStyle name="Comma [0] 3 7 7 3 2" xfId="8505" xr:uid="{00000000-0005-0000-0000-000047420000}"/>
    <cellStyle name="Comma [0] 3 7 7 4" xfId="6317" xr:uid="{00000000-0005-0000-0000-000051310000}"/>
    <cellStyle name="Comma [0] 3 7 7 5" xfId="4656" xr:uid="{00000000-0005-0000-0000-000098240000}"/>
    <cellStyle name="Comma [0] 3 7 7 7" xfId="14426" xr:uid="{00000000-0005-0000-0000-0000EC700000}"/>
    <cellStyle name="Comma [0] 3 7 8 2" xfId="5759" xr:uid="{00000000-0005-0000-0000-0000132D0000}"/>
    <cellStyle name="Comma [0] 3 7 8 4" xfId="15528" xr:uid="{00000000-0005-0000-0000-000067790000}"/>
    <cellStyle name="Comma [0] 3 7 9 2" xfId="6874" xr:uid="{00000000-0005-0000-0000-00008F350000}"/>
    <cellStyle name="Comma [0] 3 8" xfId="90" xr:uid="{00000000-0005-0000-0000-000098000000}"/>
    <cellStyle name="Comma [0] 3 8 10 2" xfId="7971" xr:uid="{00000000-0005-0000-0000-0000143E0000}"/>
    <cellStyle name="Comma [0] 3 8 11" xfId="5225" xr:uid="{00000000-0005-0000-0000-0000E0280000}"/>
    <cellStyle name="Comma [0] 3 8 11 3" xfId="14995" xr:uid="{00000000-0005-0000-0000-000034750000}"/>
    <cellStyle name="Comma [0] 3 8 13" xfId="9074" xr:uid="{00000000-0005-0000-0000-00008F460000}"/>
    <cellStyle name="Comma [0] 3 8 2" xfId="309" xr:uid="{00000000-0005-0000-0000-000047020000}"/>
    <cellStyle name="Comma [0] 3 8 2 2 2" xfId="2595" xr:uid="{00000000-0005-0000-0000-000063140000}"/>
    <cellStyle name="Comma [0] 3 8 2 2 2 3" xfId="12365" xr:uid="{00000000-0005-0000-0000-0000B7600000}"/>
    <cellStyle name="Comma [0] 3 8 2 2 3 2" xfId="8610" xr:uid="{00000000-0005-0000-0000-000008430000}"/>
    <cellStyle name="Comma [0] 3 8 2 2 4" xfId="6422" xr:uid="{00000000-0005-0000-0000-000012320000}"/>
    <cellStyle name="Comma [0] 3 8 2 2 5" xfId="4761" xr:uid="{00000000-0005-0000-0000-000059250000}"/>
    <cellStyle name="Comma [0] 3 8 2 2 7" xfId="14531" xr:uid="{00000000-0005-0000-0000-0000AD710000}"/>
    <cellStyle name="Comma [0] 3 8 2 3 2" xfId="5863" xr:uid="{00000000-0005-0000-0000-0000D42D0000}"/>
    <cellStyle name="Comma [0] 3 8 2 3 4" xfId="15633" xr:uid="{00000000-0005-0000-0000-0000287A0000}"/>
    <cellStyle name="Comma [0] 3 8 2 4 2" xfId="6978" xr:uid="{00000000-0005-0000-0000-00004F360000}"/>
    <cellStyle name="Comma [0] 3 8 2 5" xfId="3134" xr:uid="{00000000-0005-0000-0000-0000A0180000}"/>
    <cellStyle name="Comma [0] 3 8 2 5 3" xfId="12904" xr:uid="{00000000-0005-0000-0000-0000F4640000}"/>
    <cellStyle name="Comma [0] 3 8 2 6 2" xfId="10222" xr:uid="{00000000-0005-0000-0000-0000C04F0000}"/>
    <cellStyle name="Comma [0] 3 8 2 7" xfId="4202" xr:uid="{00000000-0005-0000-0000-00001B210000}"/>
    <cellStyle name="Comma [0] 3 8 2 9" xfId="13972" xr:uid="{00000000-0005-0000-0000-00006F6D0000}"/>
    <cellStyle name="Comma [0] 3 8 3 2" xfId="1609" xr:uid="{00000000-0005-0000-0000-0000A10C0000}"/>
    <cellStyle name="Comma [0] 3 8 3 2 2 2" xfId="7608" xr:uid="{00000000-0005-0000-0000-0000463B0000}"/>
    <cellStyle name="Comma [0] 3 8 3 2 3" xfId="3764" xr:uid="{00000000-0005-0000-0000-0000971D0000}"/>
    <cellStyle name="Comma [0] 3 8 3 2 3 3" xfId="13534" xr:uid="{00000000-0005-0000-0000-0000EB690000}"/>
    <cellStyle name="Comma [0] 3 8 3 2 4 2" xfId="11380" xr:uid="{00000000-0005-0000-0000-0000F5580000}"/>
    <cellStyle name="Comma [0] 3 8 3 2 6" xfId="9784" xr:uid="{00000000-0005-0000-0000-00003C4C0000}"/>
    <cellStyle name="Comma [0] 3 8 3 3" xfId="1081" xr:uid="{00000000-0005-0000-0000-000063080000}"/>
    <cellStyle name="Comma [0] 3 8 3 3 3" xfId="10853" xr:uid="{00000000-0005-0000-0000-0000B7540000}"/>
    <cellStyle name="Comma [0] 3 8 3 4" xfId="2139" xr:uid="{00000000-0005-0000-0000-0000DE100000}"/>
    <cellStyle name="Comma [0] 3 8 3 4 3" xfId="11909" xr:uid="{00000000-0005-0000-0000-0000325D0000}"/>
    <cellStyle name="Comma [0] 3 8 3 5 2" xfId="8154" xr:uid="{00000000-0005-0000-0000-0000833F0000}"/>
    <cellStyle name="Comma [0] 3 8 3 6" xfId="5408" xr:uid="{00000000-0005-0000-0000-00004F2A0000}"/>
    <cellStyle name="Comma [0] 3 8 3 6 3" xfId="15178" xr:uid="{00000000-0005-0000-0000-0000A3760000}"/>
    <cellStyle name="Comma [0] 3 8 3 8" xfId="9257" xr:uid="{00000000-0005-0000-0000-0000FE470000}"/>
    <cellStyle name="Comma [0] 3 8 4" xfId="575" xr:uid="{00000000-0005-0000-0000-000058040000}"/>
    <cellStyle name="Comma [0] 3 8 4 2 2" xfId="2781" xr:uid="{00000000-0005-0000-0000-0000D3150000}"/>
    <cellStyle name="Comma [0] 3 8 4 2 2 3" xfId="12551" xr:uid="{00000000-0005-0000-0000-000027620000}"/>
    <cellStyle name="Comma [0] 3 8 4 2 3 2" xfId="8796" xr:uid="{00000000-0005-0000-0000-000078440000}"/>
    <cellStyle name="Comma [0] 3 8 4 2 4" xfId="6608" xr:uid="{00000000-0005-0000-0000-000082330000}"/>
    <cellStyle name="Comma [0] 3 8 4 2 5" xfId="4947" xr:uid="{00000000-0005-0000-0000-0000C9260000}"/>
    <cellStyle name="Comma [0] 3 8 4 2 7" xfId="14717" xr:uid="{00000000-0005-0000-0000-00001D730000}"/>
    <cellStyle name="Comma [0] 3 8 4 3 2" xfId="6049" xr:uid="{00000000-0005-0000-0000-0000442F0000}"/>
    <cellStyle name="Comma [0] 3 8 4 3 4" xfId="15819" xr:uid="{00000000-0005-0000-0000-0000987B0000}"/>
    <cellStyle name="Comma [0] 3 8 4 4 2" xfId="7164" xr:uid="{00000000-0005-0000-0000-0000BF370000}"/>
    <cellStyle name="Comma [0] 3 8 4 5" xfId="3320" xr:uid="{00000000-0005-0000-0000-0000101A0000}"/>
    <cellStyle name="Comma [0] 3 8 4 5 3" xfId="13090" xr:uid="{00000000-0005-0000-0000-000064660000}"/>
    <cellStyle name="Comma [0] 3 8 4 6 2" xfId="10408" xr:uid="{00000000-0005-0000-0000-000030510000}"/>
    <cellStyle name="Comma [0] 3 8 4 7" xfId="4388" xr:uid="{00000000-0005-0000-0000-00008B220000}"/>
    <cellStyle name="Comma [0] 3 8 4 9" xfId="14158" xr:uid="{00000000-0005-0000-0000-0000DF6E0000}"/>
    <cellStyle name="Comma [0] 3 8 5 2" xfId="1791" xr:uid="{00000000-0005-0000-0000-00000D0E0000}"/>
    <cellStyle name="Comma [0] 3 8 5 2 2 2" xfId="7790" xr:uid="{00000000-0005-0000-0000-0000B23C0000}"/>
    <cellStyle name="Comma [0] 3 8 5 2 3" xfId="3946" xr:uid="{00000000-0005-0000-0000-0000031F0000}"/>
    <cellStyle name="Comma [0] 3 8 5 2 3 3" xfId="13716" xr:uid="{00000000-0005-0000-0000-0000576B0000}"/>
    <cellStyle name="Comma [0] 3 8 5 2 4 2" xfId="11562" xr:uid="{00000000-0005-0000-0000-0000615A0000}"/>
    <cellStyle name="Comma [0] 3 8 5 2 6" xfId="9966" xr:uid="{00000000-0005-0000-0000-0000A84D0000}"/>
    <cellStyle name="Comma [0] 3 8 5 3" xfId="1263" xr:uid="{00000000-0005-0000-0000-0000CF090000}"/>
    <cellStyle name="Comma [0] 3 8 5 3 3" xfId="11035" xr:uid="{00000000-0005-0000-0000-000023560000}"/>
    <cellStyle name="Comma [0] 3 8 5 4" xfId="2321" xr:uid="{00000000-0005-0000-0000-00004A120000}"/>
    <cellStyle name="Comma [0] 3 8 5 4 3" xfId="12091" xr:uid="{00000000-0005-0000-0000-00009E5E0000}"/>
    <cellStyle name="Comma [0] 3 8 5 5 2" xfId="8336" xr:uid="{00000000-0005-0000-0000-0000EF400000}"/>
    <cellStyle name="Comma [0] 3 8 5 6" xfId="5590" xr:uid="{00000000-0005-0000-0000-0000BB2B0000}"/>
    <cellStyle name="Comma [0] 3 8 5 6 3" xfId="15360" xr:uid="{00000000-0005-0000-0000-00000F780000}"/>
    <cellStyle name="Comma [0] 3 8 5 8" xfId="9439" xr:uid="{00000000-0005-0000-0000-00006A490000}"/>
    <cellStyle name="Comma [0] 3 8 6" xfId="809" xr:uid="{00000000-0005-0000-0000-000032060000}"/>
    <cellStyle name="Comma [0] 3 8 6 2 2" xfId="2962" xr:uid="{00000000-0005-0000-0000-00003D170000}"/>
    <cellStyle name="Comma [0] 3 8 6 2 2 3" xfId="12732" xr:uid="{00000000-0005-0000-0000-000091630000}"/>
    <cellStyle name="Comma [0] 3 8 6 2 3 2" xfId="8977" xr:uid="{00000000-0005-0000-0000-0000E2450000}"/>
    <cellStyle name="Comma [0] 3 8 6 2 4" xfId="6789" xr:uid="{00000000-0005-0000-0000-0000EC340000}"/>
    <cellStyle name="Comma [0] 3 8 6 2 5" xfId="5128" xr:uid="{00000000-0005-0000-0000-000033280000}"/>
    <cellStyle name="Comma [0] 3 8 6 2 7" xfId="14898" xr:uid="{00000000-0005-0000-0000-000087740000}"/>
    <cellStyle name="Comma [0] 3 8 6 3 2" xfId="6231" xr:uid="{00000000-0005-0000-0000-0000AE300000}"/>
    <cellStyle name="Comma [0] 3 8 6 3 4" xfId="16000" xr:uid="{00000000-0005-0000-0000-0000027D0000}"/>
    <cellStyle name="Comma [0] 3 8 6 4 2" xfId="7346" xr:uid="{00000000-0005-0000-0000-000029390000}"/>
    <cellStyle name="Comma [0] 3 8 6 5" xfId="3502" xr:uid="{00000000-0005-0000-0000-00007A1B0000}"/>
    <cellStyle name="Comma [0] 3 8 6 5 3" xfId="13272" xr:uid="{00000000-0005-0000-0000-0000CE670000}"/>
    <cellStyle name="Comma [0] 3 8 6 6 2" xfId="10590" xr:uid="{00000000-0005-0000-0000-00009A520000}"/>
    <cellStyle name="Comma [0] 3 8 6 7" xfId="4570" xr:uid="{00000000-0005-0000-0000-0000F5230000}"/>
    <cellStyle name="Comma [0] 3 8 6 9" xfId="14340" xr:uid="{00000000-0005-0000-0000-000049700000}"/>
    <cellStyle name="Comma [0] 3 8 7 2" xfId="2497" xr:uid="{00000000-0005-0000-0000-0000AC130000}"/>
    <cellStyle name="Comma [0] 3 8 7 2 3" xfId="12267" xr:uid="{00000000-0005-0000-0000-000000600000}"/>
    <cellStyle name="Comma [0] 3 8 7 3 2" xfId="8512" xr:uid="{00000000-0005-0000-0000-000051420000}"/>
    <cellStyle name="Comma [0] 3 8 7 4" xfId="6324" xr:uid="{00000000-0005-0000-0000-00005B310000}"/>
    <cellStyle name="Comma [0] 3 8 7 5" xfId="4663" xr:uid="{00000000-0005-0000-0000-0000A2240000}"/>
    <cellStyle name="Comma [0] 3 8 7 7" xfId="14433" xr:uid="{00000000-0005-0000-0000-0000F6700000}"/>
    <cellStyle name="Comma [0] 3 8 8 2" xfId="5766" xr:uid="{00000000-0005-0000-0000-00001D2D0000}"/>
    <cellStyle name="Comma [0] 3 8 8 4" xfId="15535" xr:uid="{00000000-0005-0000-0000-000071790000}"/>
    <cellStyle name="Comma [0] 3 8 9 2" xfId="6881" xr:uid="{00000000-0005-0000-0000-000099350000}"/>
    <cellStyle name="Comma [0] 3 9" xfId="95" xr:uid="{00000000-0005-0000-0000-0000A1000000}"/>
    <cellStyle name="Comma [0] 3 9 10 2" xfId="7976" xr:uid="{00000000-0005-0000-0000-00001D3E0000}"/>
    <cellStyle name="Comma [0] 3 9 11" xfId="5230" xr:uid="{00000000-0005-0000-0000-0000E9280000}"/>
    <cellStyle name="Comma [0] 3 9 11 3" xfId="15000" xr:uid="{00000000-0005-0000-0000-00003D750000}"/>
    <cellStyle name="Comma [0] 3 9 13" xfId="9079" xr:uid="{00000000-0005-0000-0000-000098460000}"/>
    <cellStyle name="Comma [0] 3 9 2" xfId="314" xr:uid="{00000000-0005-0000-0000-000050020000}"/>
    <cellStyle name="Comma [0] 3 9 2 2 2" xfId="2600" xr:uid="{00000000-0005-0000-0000-00006C140000}"/>
    <cellStyle name="Comma [0] 3 9 2 2 2 3" xfId="12370" xr:uid="{00000000-0005-0000-0000-0000C0600000}"/>
    <cellStyle name="Comma [0] 3 9 2 2 3 2" xfId="8615" xr:uid="{00000000-0005-0000-0000-000011430000}"/>
    <cellStyle name="Comma [0] 3 9 2 2 4" xfId="6427" xr:uid="{00000000-0005-0000-0000-00001B320000}"/>
    <cellStyle name="Comma [0] 3 9 2 2 5" xfId="4766" xr:uid="{00000000-0005-0000-0000-000062250000}"/>
    <cellStyle name="Comma [0] 3 9 2 2 7" xfId="14536" xr:uid="{00000000-0005-0000-0000-0000B6710000}"/>
    <cellStyle name="Comma [0] 3 9 2 3 2" xfId="5868" xr:uid="{00000000-0005-0000-0000-0000DD2D0000}"/>
    <cellStyle name="Comma [0] 3 9 2 3 4" xfId="15638" xr:uid="{00000000-0005-0000-0000-0000317A0000}"/>
    <cellStyle name="Comma [0] 3 9 2 4 2" xfId="6983" xr:uid="{00000000-0005-0000-0000-000058360000}"/>
    <cellStyle name="Comma [0] 3 9 2 5" xfId="3139" xr:uid="{00000000-0005-0000-0000-0000A9180000}"/>
    <cellStyle name="Comma [0] 3 9 2 5 3" xfId="12909" xr:uid="{00000000-0005-0000-0000-0000FD640000}"/>
    <cellStyle name="Comma [0] 3 9 2 6 2" xfId="10227" xr:uid="{00000000-0005-0000-0000-0000C94F0000}"/>
    <cellStyle name="Comma [0] 3 9 2 7" xfId="4207" xr:uid="{00000000-0005-0000-0000-000024210000}"/>
    <cellStyle name="Comma [0] 3 9 2 9" xfId="13977" xr:uid="{00000000-0005-0000-0000-0000786D0000}"/>
    <cellStyle name="Comma [0] 3 9 3 2" xfId="1614" xr:uid="{00000000-0005-0000-0000-0000AA0C0000}"/>
    <cellStyle name="Comma [0] 3 9 3 2 2 2" xfId="7613" xr:uid="{00000000-0005-0000-0000-00004F3B0000}"/>
    <cellStyle name="Comma [0] 3 9 3 2 3" xfId="3769" xr:uid="{00000000-0005-0000-0000-0000A01D0000}"/>
    <cellStyle name="Comma [0] 3 9 3 2 3 3" xfId="13539" xr:uid="{00000000-0005-0000-0000-0000F4690000}"/>
    <cellStyle name="Comma [0] 3 9 3 2 4 2" xfId="11385" xr:uid="{00000000-0005-0000-0000-0000FE580000}"/>
    <cellStyle name="Comma [0] 3 9 3 2 6" xfId="9789" xr:uid="{00000000-0005-0000-0000-0000454C0000}"/>
    <cellStyle name="Comma [0] 3 9 3 3" xfId="1086" xr:uid="{00000000-0005-0000-0000-00006C080000}"/>
    <cellStyle name="Comma [0] 3 9 3 3 3" xfId="10858" xr:uid="{00000000-0005-0000-0000-0000C0540000}"/>
    <cellStyle name="Comma [0] 3 9 3 4" xfId="2144" xr:uid="{00000000-0005-0000-0000-0000E7100000}"/>
    <cellStyle name="Comma [0] 3 9 3 4 3" xfId="11914" xr:uid="{00000000-0005-0000-0000-00003B5D0000}"/>
    <cellStyle name="Comma [0] 3 9 3 5 2" xfId="8159" xr:uid="{00000000-0005-0000-0000-00008C3F0000}"/>
    <cellStyle name="Comma [0] 3 9 3 6" xfId="5413" xr:uid="{00000000-0005-0000-0000-0000582A0000}"/>
    <cellStyle name="Comma [0] 3 9 3 6 3" xfId="15183" xr:uid="{00000000-0005-0000-0000-0000AC760000}"/>
    <cellStyle name="Comma [0] 3 9 3 8" xfId="9262" xr:uid="{00000000-0005-0000-0000-000007480000}"/>
    <cellStyle name="Comma [0] 3 9 4" xfId="580" xr:uid="{00000000-0005-0000-0000-000061040000}"/>
    <cellStyle name="Comma [0] 3 9 4 2 2" xfId="2786" xr:uid="{00000000-0005-0000-0000-0000DC150000}"/>
    <cellStyle name="Comma [0] 3 9 4 2 2 3" xfId="12556" xr:uid="{00000000-0005-0000-0000-000030620000}"/>
    <cellStyle name="Comma [0] 3 9 4 2 3 2" xfId="8801" xr:uid="{00000000-0005-0000-0000-000081440000}"/>
    <cellStyle name="Comma [0] 3 9 4 2 4" xfId="6613" xr:uid="{00000000-0005-0000-0000-00008B330000}"/>
    <cellStyle name="Comma [0] 3 9 4 2 5" xfId="4952" xr:uid="{00000000-0005-0000-0000-0000D2260000}"/>
    <cellStyle name="Comma [0] 3 9 4 2 7" xfId="14722" xr:uid="{00000000-0005-0000-0000-000026730000}"/>
    <cellStyle name="Comma [0] 3 9 4 3 2" xfId="6054" xr:uid="{00000000-0005-0000-0000-00004D2F0000}"/>
    <cellStyle name="Comma [0] 3 9 4 3 4" xfId="15824" xr:uid="{00000000-0005-0000-0000-0000A17B0000}"/>
    <cellStyle name="Comma [0] 3 9 4 4 2" xfId="7169" xr:uid="{00000000-0005-0000-0000-0000C8370000}"/>
    <cellStyle name="Comma [0] 3 9 4 5" xfId="3325" xr:uid="{00000000-0005-0000-0000-0000191A0000}"/>
    <cellStyle name="Comma [0] 3 9 4 5 3" xfId="13095" xr:uid="{00000000-0005-0000-0000-00006D660000}"/>
    <cellStyle name="Comma [0] 3 9 4 6 2" xfId="10413" xr:uid="{00000000-0005-0000-0000-000039510000}"/>
    <cellStyle name="Comma [0] 3 9 4 7" xfId="4393" xr:uid="{00000000-0005-0000-0000-000094220000}"/>
    <cellStyle name="Comma [0] 3 9 4 9" xfId="14163" xr:uid="{00000000-0005-0000-0000-0000E86E0000}"/>
    <cellStyle name="Comma [0] 3 9 5 2" xfId="1796" xr:uid="{00000000-0005-0000-0000-0000160E0000}"/>
    <cellStyle name="Comma [0] 3 9 5 2 2 2" xfId="7795" xr:uid="{00000000-0005-0000-0000-0000BB3C0000}"/>
    <cellStyle name="Comma [0] 3 9 5 2 3" xfId="3951" xr:uid="{00000000-0005-0000-0000-00000C1F0000}"/>
    <cellStyle name="Comma [0] 3 9 5 2 3 3" xfId="13721" xr:uid="{00000000-0005-0000-0000-0000606B0000}"/>
    <cellStyle name="Comma [0] 3 9 5 2 4 2" xfId="11567" xr:uid="{00000000-0005-0000-0000-00006A5A0000}"/>
    <cellStyle name="Comma [0] 3 9 5 2 6" xfId="9971" xr:uid="{00000000-0005-0000-0000-0000B14D0000}"/>
    <cellStyle name="Comma [0] 3 9 5 3" xfId="1268" xr:uid="{00000000-0005-0000-0000-0000D8090000}"/>
    <cellStyle name="Comma [0] 3 9 5 3 3" xfId="11040" xr:uid="{00000000-0005-0000-0000-00002C560000}"/>
    <cellStyle name="Comma [0] 3 9 5 4" xfId="2326" xr:uid="{00000000-0005-0000-0000-000053120000}"/>
    <cellStyle name="Comma [0] 3 9 5 4 3" xfId="12096" xr:uid="{00000000-0005-0000-0000-0000A75E0000}"/>
    <cellStyle name="Comma [0] 3 9 5 5 2" xfId="8341" xr:uid="{00000000-0005-0000-0000-0000F8400000}"/>
    <cellStyle name="Comma [0] 3 9 5 6" xfId="5595" xr:uid="{00000000-0005-0000-0000-0000C42B0000}"/>
    <cellStyle name="Comma [0] 3 9 5 6 3" xfId="15365" xr:uid="{00000000-0005-0000-0000-000018780000}"/>
    <cellStyle name="Comma [0] 3 9 5 8" xfId="9444" xr:uid="{00000000-0005-0000-0000-000073490000}"/>
    <cellStyle name="Comma [0] 3 9 6" xfId="814" xr:uid="{00000000-0005-0000-0000-00003B060000}"/>
    <cellStyle name="Comma [0] 3 9 6 2 2" xfId="2967" xr:uid="{00000000-0005-0000-0000-000046170000}"/>
    <cellStyle name="Comma [0] 3 9 6 2 2 3" xfId="12737" xr:uid="{00000000-0005-0000-0000-00009A630000}"/>
    <cellStyle name="Comma [0] 3 9 6 2 3 2" xfId="8982" xr:uid="{00000000-0005-0000-0000-0000EB450000}"/>
    <cellStyle name="Comma [0] 3 9 6 2 4" xfId="6794" xr:uid="{00000000-0005-0000-0000-0000F5340000}"/>
    <cellStyle name="Comma [0] 3 9 6 2 5" xfId="5133" xr:uid="{00000000-0005-0000-0000-00003C280000}"/>
    <cellStyle name="Comma [0] 3 9 6 2 7" xfId="14903" xr:uid="{00000000-0005-0000-0000-000090740000}"/>
    <cellStyle name="Comma [0] 3 9 6 3 2" xfId="6236" xr:uid="{00000000-0005-0000-0000-0000B7300000}"/>
    <cellStyle name="Comma [0] 3 9 6 3 4" xfId="16005" xr:uid="{00000000-0005-0000-0000-00000B7D0000}"/>
    <cellStyle name="Comma [0] 3 9 6 4 2" xfId="7351" xr:uid="{00000000-0005-0000-0000-000032390000}"/>
    <cellStyle name="Comma [0] 3 9 6 5" xfId="3507" xr:uid="{00000000-0005-0000-0000-0000831B0000}"/>
    <cellStyle name="Comma [0] 3 9 6 5 3" xfId="13277" xr:uid="{00000000-0005-0000-0000-0000D7670000}"/>
    <cellStyle name="Comma [0] 3 9 6 6 2" xfId="10595" xr:uid="{00000000-0005-0000-0000-0000A3520000}"/>
    <cellStyle name="Comma [0] 3 9 6 7" xfId="4575" xr:uid="{00000000-0005-0000-0000-0000FE230000}"/>
    <cellStyle name="Comma [0] 3 9 6 9" xfId="14345" xr:uid="{00000000-0005-0000-0000-000052700000}"/>
    <cellStyle name="Comma [0] 3 9 7 2" xfId="2502" xr:uid="{00000000-0005-0000-0000-0000B5130000}"/>
    <cellStyle name="Comma [0] 3 9 7 2 3" xfId="12272" xr:uid="{00000000-0005-0000-0000-000009600000}"/>
    <cellStyle name="Comma [0] 3 9 7 3 2" xfId="8517" xr:uid="{00000000-0005-0000-0000-00005A420000}"/>
    <cellStyle name="Comma [0] 3 9 7 4" xfId="6329" xr:uid="{00000000-0005-0000-0000-000064310000}"/>
    <cellStyle name="Comma [0] 3 9 7 5" xfId="4668" xr:uid="{00000000-0005-0000-0000-0000AB240000}"/>
    <cellStyle name="Comma [0] 3 9 7 7" xfId="14438" xr:uid="{00000000-0005-0000-0000-0000FF700000}"/>
    <cellStyle name="Comma [0] 3 9 8 2" xfId="5770" xr:uid="{00000000-0005-0000-0000-0000262D0000}"/>
    <cellStyle name="Comma [0] 3 9 8 4" xfId="15539" xr:uid="{00000000-0005-0000-0000-00007A790000}"/>
    <cellStyle name="Comma [0] 3 9 9 2" xfId="6885" xr:uid="{00000000-0005-0000-0000-0000A2350000}"/>
    <cellStyle name="Comma [0] 4" xfId="22" xr:uid="{00000000-0005-0000-0000-000028000000}"/>
    <cellStyle name="Comma [0] 4 10 10" xfId="3047" xr:uid="{00000000-0005-0000-0000-0000FF170000}"/>
    <cellStyle name="Comma [0] 4 10 10 3" xfId="12817" xr:uid="{00000000-0005-0000-0000-000053640000}"/>
    <cellStyle name="Comma [0] 4 10 11 2" xfId="10135" xr:uid="{00000000-0005-0000-0000-00001F4F0000}"/>
    <cellStyle name="Comma [0] 4 10 12" xfId="4115" xr:uid="{00000000-0005-0000-0000-00007A200000}"/>
    <cellStyle name="Comma [0] 4 10 14" xfId="13885" xr:uid="{00000000-0005-0000-0000-0000CE6C0000}"/>
    <cellStyle name="Comma [0] 4 10 2 2" xfId="1521" xr:uid="{00000000-0005-0000-0000-0000FD0B0000}"/>
    <cellStyle name="Comma [0] 4 10 2 2 2 2" xfId="7520" xr:uid="{00000000-0005-0000-0000-0000A23A0000}"/>
    <cellStyle name="Comma [0] 4 10 2 2 3" xfId="3676" xr:uid="{00000000-0005-0000-0000-0000F31C0000}"/>
    <cellStyle name="Comma [0] 4 10 2 2 3 3" xfId="13446" xr:uid="{00000000-0005-0000-0000-000047690000}"/>
    <cellStyle name="Comma [0] 4 10 2 2 4 2" xfId="11292" xr:uid="{00000000-0005-0000-0000-000051580000}"/>
    <cellStyle name="Comma [0] 4 10 2 2 6" xfId="9696" xr:uid="{00000000-0005-0000-0000-0000984B0000}"/>
    <cellStyle name="Comma [0] 4 10 2 3" xfId="993" xr:uid="{00000000-0005-0000-0000-0000BF070000}"/>
    <cellStyle name="Comma [0] 4 10 2 3 3" xfId="10765" xr:uid="{00000000-0005-0000-0000-000013540000}"/>
    <cellStyle name="Comma [0] 4 10 2 4" xfId="2051" xr:uid="{00000000-0005-0000-0000-00003A100000}"/>
    <cellStyle name="Comma [0] 4 10 2 4 3" xfId="11821" xr:uid="{00000000-0005-0000-0000-00008E5C0000}"/>
    <cellStyle name="Comma [0] 4 10 2 5 2" xfId="8066" xr:uid="{00000000-0005-0000-0000-0000DF3E0000}"/>
    <cellStyle name="Comma [0] 4 10 2 6" xfId="5320" xr:uid="{00000000-0005-0000-0000-0000AB290000}"/>
    <cellStyle name="Comma [0] 4 10 2 6 3" xfId="15090" xr:uid="{00000000-0005-0000-0000-0000FF750000}"/>
    <cellStyle name="Comma [0] 4 10 2 8" xfId="9169" xr:uid="{00000000-0005-0000-0000-00005A470000}"/>
    <cellStyle name="Comma [0] 4 10 3" xfId="459" xr:uid="{00000000-0005-0000-0000-000083030000}"/>
    <cellStyle name="Comma [0] 4 10 3 2 2" xfId="2692" xr:uid="{00000000-0005-0000-0000-000031150000}"/>
    <cellStyle name="Comma [0] 4 10 3 2 2 3" xfId="12462" xr:uid="{00000000-0005-0000-0000-000085610000}"/>
    <cellStyle name="Comma [0] 4 10 3 2 3 2" xfId="8707" xr:uid="{00000000-0005-0000-0000-0000D6430000}"/>
    <cellStyle name="Comma [0] 4 10 3 2 4" xfId="6519" xr:uid="{00000000-0005-0000-0000-0000E0320000}"/>
    <cellStyle name="Comma [0] 4 10 3 2 5" xfId="4858" xr:uid="{00000000-0005-0000-0000-000027260000}"/>
    <cellStyle name="Comma [0] 4 10 3 2 7" xfId="14628" xr:uid="{00000000-0005-0000-0000-00007B720000}"/>
    <cellStyle name="Comma [0] 4 10 3 3 2" xfId="5960" xr:uid="{00000000-0005-0000-0000-0000A22E0000}"/>
    <cellStyle name="Comma [0] 4 10 3 3 4" xfId="15730" xr:uid="{00000000-0005-0000-0000-0000F67A0000}"/>
    <cellStyle name="Comma [0] 4 10 3 4 2" xfId="7075" xr:uid="{00000000-0005-0000-0000-00001D370000}"/>
    <cellStyle name="Comma [0] 4 10 3 5" xfId="3231" xr:uid="{00000000-0005-0000-0000-00006E190000}"/>
    <cellStyle name="Comma [0] 4 10 3 5 3" xfId="13001" xr:uid="{00000000-0005-0000-0000-0000C2650000}"/>
    <cellStyle name="Comma [0] 4 10 3 6 2" xfId="10319" xr:uid="{00000000-0005-0000-0000-00008E500000}"/>
    <cellStyle name="Comma [0] 4 10 3 7" xfId="4299" xr:uid="{00000000-0005-0000-0000-0000E9210000}"/>
    <cellStyle name="Comma [0] 4 10 3 9" xfId="14069" xr:uid="{00000000-0005-0000-0000-00003D6E0000}"/>
    <cellStyle name="Comma [0] 4 10 4 2" xfId="1703" xr:uid="{00000000-0005-0000-0000-00006D0D0000}"/>
    <cellStyle name="Comma [0] 4 10 4 2 2 2" xfId="7702" xr:uid="{00000000-0005-0000-0000-0000123C0000}"/>
    <cellStyle name="Comma [0] 4 10 4 2 3" xfId="3858" xr:uid="{00000000-0005-0000-0000-0000631E0000}"/>
    <cellStyle name="Comma [0] 4 10 4 2 3 3" xfId="13628" xr:uid="{00000000-0005-0000-0000-0000B76A0000}"/>
    <cellStyle name="Comma [0] 4 10 4 2 4 2" xfId="11474" xr:uid="{00000000-0005-0000-0000-0000C1590000}"/>
    <cellStyle name="Comma [0] 4 10 4 2 6" xfId="9878" xr:uid="{00000000-0005-0000-0000-0000084D0000}"/>
    <cellStyle name="Comma [0] 4 10 4 3" xfId="1175" xr:uid="{00000000-0005-0000-0000-00002F090000}"/>
    <cellStyle name="Comma [0] 4 10 4 3 3" xfId="10947" xr:uid="{00000000-0005-0000-0000-000083550000}"/>
    <cellStyle name="Comma [0] 4 10 4 4" xfId="2233" xr:uid="{00000000-0005-0000-0000-0000AA110000}"/>
    <cellStyle name="Comma [0] 4 10 4 4 3" xfId="12003" xr:uid="{00000000-0005-0000-0000-0000FE5D0000}"/>
    <cellStyle name="Comma [0] 4 10 4 5 2" xfId="8248" xr:uid="{00000000-0005-0000-0000-00004F400000}"/>
    <cellStyle name="Comma [0] 4 10 4 6" xfId="5502" xr:uid="{00000000-0005-0000-0000-00001B2B0000}"/>
    <cellStyle name="Comma [0] 4 10 4 6 3" xfId="15272" xr:uid="{00000000-0005-0000-0000-00006F770000}"/>
    <cellStyle name="Comma [0] 4 10 4 8" xfId="9351" xr:uid="{00000000-0005-0000-0000-0000CA480000}"/>
    <cellStyle name="Comma [0] 4 10 5" xfId="695" xr:uid="{00000000-0005-0000-0000-00005C050000}"/>
    <cellStyle name="Comma [0] 4 10 5 2 2" xfId="2874" xr:uid="{00000000-0005-0000-0000-00009D160000}"/>
    <cellStyle name="Comma [0] 4 10 5 2 2 3" xfId="12644" xr:uid="{00000000-0005-0000-0000-0000F1620000}"/>
    <cellStyle name="Comma [0] 4 10 5 2 3 2" xfId="8889" xr:uid="{00000000-0005-0000-0000-000042450000}"/>
    <cellStyle name="Comma [0] 4 10 5 2 4" xfId="6701" xr:uid="{00000000-0005-0000-0000-00004C340000}"/>
    <cellStyle name="Comma [0] 4 10 5 2 5" xfId="5040" xr:uid="{00000000-0005-0000-0000-000093270000}"/>
    <cellStyle name="Comma [0] 4 10 5 2 7" xfId="14810" xr:uid="{00000000-0005-0000-0000-0000E7730000}"/>
    <cellStyle name="Comma [0] 4 10 5 3 2" xfId="6142" xr:uid="{00000000-0005-0000-0000-00000E300000}"/>
    <cellStyle name="Comma [0] 4 10 5 3 4" xfId="15912" xr:uid="{00000000-0005-0000-0000-0000627C0000}"/>
    <cellStyle name="Comma [0] 4 10 5 4 2" xfId="7257" xr:uid="{00000000-0005-0000-0000-000089380000}"/>
    <cellStyle name="Comma [0] 4 10 5 5" xfId="3413" xr:uid="{00000000-0005-0000-0000-0000DA1A0000}"/>
    <cellStyle name="Comma [0] 4 10 5 5 3" xfId="13183" xr:uid="{00000000-0005-0000-0000-00002E670000}"/>
    <cellStyle name="Comma [0] 4 10 5 6 2" xfId="10501" xr:uid="{00000000-0005-0000-0000-0000FA510000}"/>
    <cellStyle name="Comma [0] 4 10 5 7" xfId="4481" xr:uid="{00000000-0005-0000-0000-000055230000}"/>
    <cellStyle name="Comma [0] 4 10 5 9" xfId="14251" xr:uid="{00000000-0005-0000-0000-0000A96F0000}"/>
    <cellStyle name="Comma [0] 4 10 6 2" xfId="1884" xr:uid="{00000000-0005-0000-0000-0000D70E0000}"/>
    <cellStyle name="Comma [0] 4 10 6 2 2 2" xfId="7883" xr:uid="{00000000-0005-0000-0000-00007C3D0000}"/>
    <cellStyle name="Comma [0] 4 10 6 2 3" xfId="4039" xr:uid="{00000000-0005-0000-0000-0000CD1F0000}"/>
    <cellStyle name="Comma [0] 4 10 6 2 3 3" xfId="13809" xr:uid="{00000000-0005-0000-0000-0000216C0000}"/>
    <cellStyle name="Comma [0] 4 10 6 2 4 2" xfId="11655" xr:uid="{00000000-0005-0000-0000-00002B5B0000}"/>
    <cellStyle name="Comma [0] 4 10 6 2 6" xfId="10059" xr:uid="{00000000-0005-0000-0000-0000724E0000}"/>
    <cellStyle name="Comma [0] 4 10 6 3" xfId="1356" xr:uid="{00000000-0005-0000-0000-0000990A0000}"/>
    <cellStyle name="Comma [0] 4 10 6 3 3" xfId="11127" xr:uid="{00000000-0005-0000-0000-0000ED560000}"/>
    <cellStyle name="Comma [0] 4 10 6 4" xfId="2413" xr:uid="{00000000-0005-0000-0000-000014130000}"/>
    <cellStyle name="Comma [0] 4 10 6 4 3" xfId="12183" xr:uid="{00000000-0005-0000-0000-0000685F0000}"/>
    <cellStyle name="Comma [0] 4 10 6 5 2" xfId="8428" xr:uid="{00000000-0005-0000-0000-0000B9410000}"/>
    <cellStyle name="Comma [0] 4 10 6 6" xfId="5682" xr:uid="{00000000-0005-0000-0000-0000852C0000}"/>
    <cellStyle name="Comma [0] 4 10 6 6 3" xfId="15452" xr:uid="{00000000-0005-0000-0000-0000D9780000}"/>
    <cellStyle name="Comma [0] 4 10 6 8" xfId="9531" xr:uid="{00000000-0005-0000-0000-0000344A0000}"/>
    <cellStyle name="Comma [0] 4 10 7" xfId="1436" xr:uid="{00000000-0005-0000-0000-0000460B0000}"/>
    <cellStyle name="Comma [0] 4 10 7 2 2" xfId="7435" xr:uid="{00000000-0005-0000-0000-0000EB390000}"/>
    <cellStyle name="Comma [0] 4 10 7 3" xfId="3591" xr:uid="{00000000-0005-0000-0000-00003C1C0000}"/>
    <cellStyle name="Comma [0] 4 10 7 3 3" xfId="13361" xr:uid="{00000000-0005-0000-0000-000090680000}"/>
    <cellStyle name="Comma [0] 4 10 7 4 2" xfId="11207" xr:uid="{00000000-0005-0000-0000-00009A570000}"/>
    <cellStyle name="Comma [0] 4 10 7 6" xfId="9611" xr:uid="{00000000-0005-0000-0000-0000E14A0000}"/>
    <cellStyle name="Comma [0] 4 10 8" xfId="908" xr:uid="{00000000-0005-0000-0000-000008070000}"/>
    <cellStyle name="Comma [0] 4 10 8 3" xfId="10680" xr:uid="{00000000-0005-0000-0000-00005C530000}"/>
    <cellStyle name="Comma [0] 4 10 9" xfId="1966" xr:uid="{00000000-0005-0000-0000-0000840F0000}"/>
    <cellStyle name="Comma [0] 4 10 9 3" xfId="11737" xr:uid="{00000000-0005-0000-0000-0000D85B0000}"/>
    <cellStyle name="Comma [0] 4 11 10" xfId="3054" xr:uid="{00000000-0005-0000-0000-00000A180000}"/>
    <cellStyle name="Comma [0] 4 11 10 3" xfId="12824" xr:uid="{00000000-0005-0000-0000-00005E640000}"/>
    <cellStyle name="Comma [0] 4 11 11 2" xfId="10142" xr:uid="{00000000-0005-0000-0000-00002A4F0000}"/>
    <cellStyle name="Comma [0] 4 11 12" xfId="4122" xr:uid="{00000000-0005-0000-0000-000085200000}"/>
    <cellStyle name="Comma [0] 4 11 14" xfId="13892" xr:uid="{00000000-0005-0000-0000-0000D96C0000}"/>
    <cellStyle name="Comma [0] 4 11 2 2" xfId="1528" xr:uid="{00000000-0005-0000-0000-0000080C0000}"/>
    <cellStyle name="Comma [0] 4 11 2 2 2 2" xfId="7527" xr:uid="{00000000-0005-0000-0000-0000AD3A0000}"/>
    <cellStyle name="Comma [0] 4 11 2 2 3" xfId="3683" xr:uid="{00000000-0005-0000-0000-0000FE1C0000}"/>
    <cellStyle name="Comma [0] 4 11 2 2 3 3" xfId="13453" xr:uid="{00000000-0005-0000-0000-000052690000}"/>
    <cellStyle name="Comma [0] 4 11 2 2 4 2" xfId="11299" xr:uid="{00000000-0005-0000-0000-00005C580000}"/>
    <cellStyle name="Comma [0] 4 11 2 2 6" xfId="9703" xr:uid="{00000000-0005-0000-0000-0000A34B0000}"/>
    <cellStyle name="Comma [0] 4 11 2 3" xfId="1000" xr:uid="{00000000-0005-0000-0000-0000CA070000}"/>
    <cellStyle name="Comma [0] 4 11 2 3 3" xfId="10772" xr:uid="{00000000-0005-0000-0000-00001E540000}"/>
    <cellStyle name="Comma [0] 4 11 2 4" xfId="2058" xr:uid="{00000000-0005-0000-0000-000045100000}"/>
    <cellStyle name="Comma [0] 4 11 2 4 3" xfId="11828" xr:uid="{00000000-0005-0000-0000-0000995C0000}"/>
    <cellStyle name="Comma [0] 4 11 2 5 2" xfId="8073" xr:uid="{00000000-0005-0000-0000-0000EA3E0000}"/>
    <cellStyle name="Comma [0] 4 11 2 6" xfId="5327" xr:uid="{00000000-0005-0000-0000-0000B6290000}"/>
    <cellStyle name="Comma [0] 4 11 2 6 3" xfId="15097" xr:uid="{00000000-0005-0000-0000-00000A760000}"/>
    <cellStyle name="Comma [0] 4 11 2 8" xfId="9176" xr:uid="{00000000-0005-0000-0000-000065470000}"/>
    <cellStyle name="Comma [0] 4 11 3" xfId="466" xr:uid="{00000000-0005-0000-0000-00008E030000}"/>
    <cellStyle name="Comma [0] 4 11 3 2 2" xfId="2699" xr:uid="{00000000-0005-0000-0000-00003C150000}"/>
    <cellStyle name="Comma [0] 4 11 3 2 2 3" xfId="12469" xr:uid="{00000000-0005-0000-0000-000090610000}"/>
    <cellStyle name="Comma [0] 4 11 3 2 3 2" xfId="8714" xr:uid="{00000000-0005-0000-0000-0000E1430000}"/>
    <cellStyle name="Comma [0] 4 11 3 2 4" xfId="6526" xr:uid="{00000000-0005-0000-0000-0000EB320000}"/>
    <cellStyle name="Comma [0] 4 11 3 2 5" xfId="4865" xr:uid="{00000000-0005-0000-0000-000032260000}"/>
    <cellStyle name="Comma [0] 4 11 3 2 7" xfId="14635" xr:uid="{00000000-0005-0000-0000-000086720000}"/>
    <cellStyle name="Comma [0] 4 11 3 3 2" xfId="5967" xr:uid="{00000000-0005-0000-0000-0000AD2E0000}"/>
    <cellStyle name="Comma [0] 4 11 3 3 4" xfId="15737" xr:uid="{00000000-0005-0000-0000-0000017B0000}"/>
    <cellStyle name="Comma [0] 4 11 3 4 2" xfId="7082" xr:uid="{00000000-0005-0000-0000-000028370000}"/>
    <cellStyle name="Comma [0] 4 11 3 5" xfId="3238" xr:uid="{00000000-0005-0000-0000-000079190000}"/>
    <cellStyle name="Comma [0] 4 11 3 5 3" xfId="13008" xr:uid="{00000000-0005-0000-0000-0000CD650000}"/>
    <cellStyle name="Comma [0] 4 11 3 6 2" xfId="10326" xr:uid="{00000000-0005-0000-0000-000099500000}"/>
    <cellStyle name="Comma [0] 4 11 3 7" xfId="4306" xr:uid="{00000000-0005-0000-0000-0000F4210000}"/>
    <cellStyle name="Comma [0] 4 11 3 9" xfId="14076" xr:uid="{00000000-0005-0000-0000-0000486E0000}"/>
    <cellStyle name="Comma [0] 4 11 4 2" xfId="1710" xr:uid="{00000000-0005-0000-0000-0000780D0000}"/>
    <cellStyle name="Comma [0] 4 11 4 2 2 2" xfId="7709" xr:uid="{00000000-0005-0000-0000-00001D3C0000}"/>
    <cellStyle name="Comma [0] 4 11 4 2 3" xfId="3865" xr:uid="{00000000-0005-0000-0000-00006E1E0000}"/>
    <cellStyle name="Comma [0] 4 11 4 2 3 3" xfId="13635" xr:uid="{00000000-0005-0000-0000-0000C26A0000}"/>
    <cellStyle name="Comma [0] 4 11 4 2 4 2" xfId="11481" xr:uid="{00000000-0005-0000-0000-0000CC590000}"/>
    <cellStyle name="Comma [0] 4 11 4 2 6" xfId="9885" xr:uid="{00000000-0005-0000-0000-0000134D0000}"/>
    <cellStyle name="Comma [0] 4 11 4 3" xfId="1182" xr:uid="{00000000-0005-0000-0000-00003A090000}"/>
    <cellStyle name="Comma [0] 4 11 4 3 3" xfId="10954" xr:uid="{00000000-0005-0000-0000-00008E550000}"/>
    <cellStyle name="Comma [0] 4 11 4 4" xfId="2240" xr:uid="{00000000-0005-0000-0000-0000B5110000}"/>
    <cellStyle name="Comma [0] 4 11 4 4 3" xfId="12010" xr:uid="{00000000-0005-0000-0000-0000095E0000}"/>
    <cellStyle name="Comma [0] 4 11 4 5 2" xfId="8255" xr:uid="{00000000-0005-0000-0000-00005A400000}"/>
    <cellStyle name="Comma [0] 4 11 4 6" xfId="5509" xr:uid="{00000000-0005-0000-0000-0000262B0000}"/>
    <cellStyle name="Comma [0] 4 11 4 6 3" xfId="15279" xr:uid="{00000000-0005-0000-0000-00007A770000}"/>
    <cellStyle name="Comma [0] 4 11 4 8" xfId="9358" xr:uid="{00000000-0005-0000-0000-0000D5480000}"/>
    <cellStyle name="Comma [0] 4 11 5" xfId="702" xr:uid="{00000000-0005-0000-0000-000067050000}"/>
    <cellStyle name="Comma [0] 4 11 5 2 2" xfId="2881" xr:uid="{00000000-0005-0000-0000-0000A8160000}"/>
    <cellStyle name="Comma [0] 4 11 5 2 2 3" xfId="12651" xr:uid="{00000000-0005-0000-0000-0000FC620000}"/>
    <cellStyle name="Comma [0] 4 11 5 2 3 2" xfId="8896" xr:uid="{00000000-0005-0000-0000-00004D450000}"/>
    <cellStyle name="Comma [0] 4 11 5 2 4" xfId="6708" xr:uid="{00000000-0005-0000-0000-000057340000}"/>
    <cellStyle name="Comma [0] 4 11 5 2 5" xfId="5047" xr:uid="{00000000-0005-0000-0000-00009E270000}"/>
    <cellStyle name="Comma [0] 4 11 5 2 7" xfId="14817" xr:uid="{00000000-0005-0000-0000-0000F2730000}"/>
    <cellStyle name="Comma [0] 4 11 5 3 2" xfId="6149" xr:uid="{00000000-0005-0000-0000-000019300000}"/>
    <cellStyle name="Comma [0] 4 11 5 3 4" xfId="15919" xr:uid="{00000000-0005-0000-0000-00006D7C0000}"/>
    <cellStyle name="Comma [0] 4 11 5 4 2" xfId="7264" xr:uid="{00000000-0005-0000-0000-000094380000}"/>
    <cellStyle name="Comma [0] 4 11 5 5" xfId="3420" xr:uid="{00000000-0005-0000-0000-0000E51A0000}"/>
    <cellStyle name="Comma [0] 4 11 5 5 3" xfId="13190" xr:uid="{00000000-0005-0000-0000-000039670000}"/>
    <cellStyle name="Comma [0] 4 11 5 6 2" xfId="10508" xr:uid="{00000000-0005-0000-0000-000005520000}"/>
    <cellStyle name="Comma [0] 4 11 5 7" xfId="4488" xr:uid="{00000000-0005-0000-0000-000060230000}"/>
    <cellStyle name="Comma [0] 4 11 5 9" xfId="14258" xr:uid="{00000000-0005-0000-0000-0000B46F0000}"/>
    <cellStyle name="Comma [0] 4 11 6 2" xfId="1891" xr:uid="{00000000-0005-0000-0000-0000E20E0000}"/>
    <cellStyle name="Comma [0] 4 11 6 2 2 2" xfId="7890" xr:uid="{00000000-0005-0000-0000-0000873D0000}"/>
    <cellStyle name="Comma [0] 4 11 6 2 3" xfId="4046" xr:uid="{00000000-0005-0000-0000-0000D81F0000}"/>
    <cellStyle name="Comma [0] 4 11 6 2 3 3" xfId="13816" xr:uid="{00000000-0005-0000-0000-00002C6C0000}"/>
    <cellStyle name="Comma [0] 4 11 6 2 4 2" xfId="11662" xr:uid="{00000000-0005-0000-0000-0000365B0000}"/>
    <cellStyle name="Comma [0] 4 11 6 2 6" xfId="10066" xr:uid="{00000000-0005-0000-0000-00007D4E0000}"/>
    <cellStyle name="Comma [0] 4 11 6 3" xfId="1363" xr:uid="{00000000-0005-0000-0000-0000A40A0000}"/>
    <cellStyle name="Comma [0] 4 11 6 3 3" xfId="11134" xr:uid="{00000000-0005-0000-0000-0000F8560000}"/>
    <cellStyle name="Comma [0] 4 11 6 4 2" xfId="7362" xr:uid="{00000000-0005-0000-0000-000049390000}"/>
    <cellStyle name="Comma [0] 4 11 6 5" xfId="3518" xr:uid="{00000000-0005-0000-0000-00009A1B0000}"/>
    <cellStyle name="Comma [0] 4 11 6 5 3" xfId="13288" xr:uid="{00000000-0005-0000-0000-0000EE670000}"/>
    <cellStyle name="Comma [0] 4 11 6 6 2" xfId="10606" xr:uid="{00000000-0005-0000-0000-0000BA520000}"/>
    <cellStyle name="Comma [0] 4 11 6 7" xfId="4586" xr:uid="{00000000-0005-0000-0000-000015240000}"/>
    <cellStyle name="Comma [0] 4 11 6 9" xfId="14356" xr:uid="{00000000-0005-0000-0000-000069700000}"/>
    <cellStyle name="Comma [0] 4 11 7 2" xfId="2513" xr:uid="{00000000-0005-0000-0000-0000CC130000}"/>
    <cellStyle name="Comma [0] 4 11 7 2 3" xfId="12283" xr:uid="{00000000-0005-0000-0000-000020600000}"/>
    <cellStyle name="Comma [0] 4 11 7 3 2" xfId="8528" xr:uid="{00000000-0005-0000-0000-000071420000}"/>
    <cellStyle name="Comma [0] 4 11 7 4" xfId="6340" xr:uid="{00000000-0005-0000-0000-00007B310000}"/>
    <cellStyle name="Comma [0] 4 11 7 5" xfId="4679" xr:uid="{00000000-0005-0000-0000-0000C2240000}"/>
    <cellStyle name="Comma [0] 4 11 7 7" xfId="14449" xr:uid="{00000000-0005-0000-0000-000016710000}"/>
    <cellStyle name="Comma [0] 4 11 8 2" xfId="5781" xr:uid="{00000000-0005-0000-0000-00003D2D0000}"/>
    <cellStyle name="Comma [0] 4 11 8 4" xfId="15550" xr:uid="{00000000-0005-0000-0000-000091790000}"/>
    <cellStyle name="Comma [0] 4 11 9 2" xfId="6896" xr:uid="{00000000-0005-0000-0000-0000B9350000}"/>
    <cellStyle name="Comma [0] 4 12" xfId="117" xr:uid="{00000000-0005-0000-0000-0000D5000000}"/>
    <cellStyle name="Comma [0] 4 12 10 2" xfId="7996" xr:uid="{00000000-0005-0000-0000-0000443E0000}"/>
    <cellStyle name="Comma [0] 4 12 11" xfId="5250" xr:uid="{00000000-0005-0000-0000-000010290000}"/>
    <cellStyle name="Comma [0] 4 12 11 3" xfId="15020" xr:uid="{00000000-0005-0000-0000-000064750000}"/>
    <cellStyle name="Comma [0] 4 12 13" xfId="9099" xr:uid="{00000000-0005-0000-0000-0000BF460000}"/>
    <cellStyle name="Comma [0] 4 12 2" xfId="334" xr:uid="{00000000-0005-0000-0000-000079020000}"/>
    <cellStyle name="Comma [0] 4 12 2 2 2" xfId="2620" xr:uid="{00000000-0005-0000-0000-000093140000}"/>
    <cellStyle name="Comma [0] 4 12 2 2 2 3" xfId="12390" xr:uid="{00000000-0005-0000-0000-0000E7600000}"/>
    <cellStyle name="Comma [0] 4 12 2 2 3 2" xfId="8635" xr:uid="{00000000-0005-0000-0000-000038430000}"/>
    <cellStyle name="Comma [0] 4 12 2 2 4" xfId="6447" xr:uid="{00000000-0005-0000-0000-000042320000}"/>
    <cellStyle name="Comma [0] 4 12 2 2 5" xfId="4786" xr:uid="{00000000-0005-0000-0000-000089250000}"/>
    <cellStyle name="Comma [0] 4 12 2 2 7" xfId="14556" xr:uid="{00000000-0005-0000-0000-0000DD710000}"/>
    <cellStyle name="Comma [0] 4 12 2 3 2" xfId="5888" xr:uid="{00000000-0005-0000-0000-0000042E0000}"/>
    <cellStyle name="Comma [0] 4 12 2 3 4" xfId="15658" xr:uid="{00000000-0005-0000-0000-0000587A0000}"/>
    <cellStyle name="Comma [0] 4 12 2 4 2" xfId="7003" xr:uid="{00000000-0005-0000-0000-00007F360000}"/>
    <cellStyle name="Comma [0] 4 12 2 5" xfId="3159" xr:uid="{00000000-0005-0000-0000-0000D0180000}"/>
    <cellStyle name="Comma [0] 4 12 2 5 3" xfId="12929" xr:uid="{00000000-0005-0000-0000-000024650000}"/>
    <cellStyle name="Comma [0] 4 12 2 6 2" xfId="10247" xr:uid="{00000000-0005-0000-0000-0000F04F0000}"/>
    <cellStyle name="Comma [0] 4 12 2 7" xfId="4227" xr:uid="{00000000-0005-0000-0000-00004B210000}"/>
    <cellStyle name="Comma [0] 4 12 2 9" xfId="13997" xr:uid="{00000000-0005-0000-0000-00009F6D0000}"/>
    <cellStyle name="Comma [0] 4 12 3 2" xfId="1634" xr:uid="{00000000-0005-0000-0000-0000D10C0000}"/>
    <cellStyle name="Comma [0] 4 12 3 2 2 2" xfId="7633" xr:uid="{00000000-0005-0000-0000-0000763B0000}"/>
    <cellStyle name="Comma [0] 4 12 3 2 3" xfId="3789" xr:uid="{00000000-0005-0000-0000-0000C71D0000}"/>
    <cellStyle name="Comma [0] 4 12 3 2 3 3" xfId="13559" xr:uid="{00000000-0005-0000-0000-00001B6A0000}"/>
    <cellStyle name="Comma [0] 4 12 3 2 4 2" xfId="11405" xr:uid="{00000000-0005-0000-0000-000025590000}"/>
    <cellStyle name="Comma [0] 4 12 3 2 6" xfId="9809" xr:uid="{00000000-0005-0000-0000-00006C4C0000}"/>
    <cellStyle name="Comma [0] 4 12 3 3" xfId="1106" xr:uid="{00000000-0005-0000-0000-000093080000}"/>
    <cellStyle name="Comma [0] 4 12 3 3 3" xfId="10878" xr:uid="{00000000-0005-0000-0000-0000E7540000}"/>
    <cellStyle name="Comma [0] 4 12 3 4" xfId="2164" xr:uid="{00000000-0005-0000-0000-00000E110000}"/>
    <cellStyle name="Comma [0] 4 12 3 4 3" xfId="11934" xr:uid="{00000000-0005-0000-0000-0000625D0000}"/>
    <cellStyle name="Comma [0] 4 12 3 5 2" xfId="8179" xr:uid="{00000000-0005-0000-0000-0000B33F0000}"/>
    <cellStyle name="Comma [0] 4 12 3 6" xfId="5433" xr:uid="{00000000-0005-0000-0000-00007F2A0000}"/>
    <cellStyle name="Comma [0] 4 12 3 6 3" xfId="15203" xr:uid="{00000000-0005-0000-0000-0000D3760000}"/>
    <cellStyle name="Comma [0] 4 12 3 8" xfId="9282" xr:uid="{00000000-0005-0000-0000-00002E480000}"/>
    <cellStyle name="Comma [0] 4 12 4" xfId="600" xr:uid="{00000000-0005-0000-0000-000089040000}"/>
    <cellStyle name="Comma [0] 4 12 4 2 2" xfId="2806" xr:uid="{00000000-0005-0000-0000-000003160000}"/>
    <cellStyle name="Comma [0] 4 12 4 2 2 3" xfId="12576" xr:uid="{00000000-0005-0000-0000-000057620000}"/>
    <cellStyle name="Comma [0] 4 12 4 2 3 2" xfId="8821" xr:uid="{00000000-0005-0000-0000-0000A8440000}"/>
    <cellStyle name="Comma [0] 4 12 4 2 4" xfId="6633" xr:uid="{00000000-0005-0000-0000-0000B2330000}"/>
    <cellStyle name="Comma [0] 4 12 4 2 5" xfId="4972" xr:uid="{00000000-0005-0000-0000-0000F9260000}"/>
    <cellStyle name="Comma [0] 4 12 4 2 7" xfId="14742" xr:uid="{00000000-0005-0000-0000-00004D730000}"/>
    <cellStyle name="Comma [0] 4 12 4 3 2" xfId="6074" xr:uid="{00000000-0005-0000-0000-0000742F0000}"/>
    <cellStyle name="Comma [0] 4 12 4 3 4" xfId="15844" xr:uid="{00000000-0005-0000-0000-0000C87B0000}"/>
    <cellStyle name="Comma [0] 4 12 4 4 2" xfId="7189" xr:uid="{00000000-0005-0000-0000-0000EF370000}"/>
    <cellStyle name="Comma [0] 4 12 4 5" xfId="3345" xr:uid="{00000000-0005-0000-0000-0000401A0000}"/>
    <cellStyle name="Comma [0] 4 12 4 5 3" xfId="13115" xr:uid="{00000000-0005-0000-0000-000094660000}"/>
    <cellStyle name="Comma [0] 4 12 4 6 2" xfId="10433" xr:uid="{00000000-0005-0000-0000-000060510000}"/>
    <cellStyle name="Comma [0] 4 12 4 7" xfId="4413" xr:uid="{00000000-0005-0000-0000-0000BB220000}"/>
    <cellStyle name="Comma [0] 4 12 4 9" xfId="14183" xr:uid="{00000000-0005-0000-0000-00000F6F0000}"/>
    <cellStyle name="Comma [0] 4 12 5 2" xfId="1816" xr:uid="{00000000-0005-0000-0000-00003D0E0000}"/>
    <cellStyle name="Comma [0] 4 12 5 2 2 2" xfId="7815" xr:uid="{00000000-0005-0000-0000-0000E23C0000}"/>
    <cellStyle name="Comma [0] 4 12 5 2 3" xfId="3971" xr:uid="{00000000-0005-0000-0000-0000331F0000}"/>
    <cellStyle name="Comma [0] 4 12 5 2 3 3" xfId="13741" xr:uid="{00000000-0005-0000-0000-0000876B0000}"/>
    <cellStyle name="Comma [0] 4 12 5 2 4 2" xfId="11587" xr:uid="{00000000-0005-0000-0000-0000915A0000}"/>
    <cellStyle name="Comma [0] 4 12 5 2 6" xfId="9991" xr:uid="{00000000-0005-0000-0000-0000D84D0000}"/>
    <cellStyle name="Comma [0] 4 12 5 3" xfId="1288" xr:uid="{00000000-0005-0000-0000-0000FF090000}"/>
    <cellStyle name="Comma [0] 4 12 5 3 3" xfId="11060" xr:uid="{00000000-0005-0000-0000-000053560000}"/>
    <cellStyle name="Comma [0] 4 12 5 4" xfId="2346" xr:uid="{00000000-0005-0000-0000-00007A120000}"/>
    <cellStyle name="Comma [0] 4 12 5 4 3" xfId="12116" xr:uid="{00000000-0005-0000-0000-0000CE5E0000}"/>
    <cellStyle name="Comma [0] 4 12 5 5 2" xfId="8361" xr:uid="{00000000-0005-0000-0000-00001F410000}"/>
    <cellStyle name="Comma [0] 4 12 5 6" xfId="5615" xr:uid="{00000000-0005-0000-0000-0000EB2B0000}"/>
    <cellStyle name="Comma [0] 4 12 5 6 3" xfId="15385" xr:uid="{00000000-0005-0000-0000-00003F780000}"/>
    <cellStyle name="Comma [0] 4 12 5 8" xfId="9464" xr:uid="{00000000-0005-0000-0000-00009A490000}"/>
    <cellStyle name="Comma [0] 4 12 6" xfId="834" xr:uid="{00000000-0005-0000-0000-000062060000}"/>
    <cellStyle name="Comma [0] 4 12 6 2 2" xfId="2987" xr:uid="{00000000-0005-0000-0000-00006D170000}"/>
    <cellStyle name="Comma [0] 4 12 6 2 2 3" xfId="12757" xr:uid="{00000000-0005-0000-0000-0000C1630000}"/>
    <cellStyle name="Comma [0] 4 12 6 2 3 2" xfId="9002" xr:uid="{00000000-0005-0000-0000-000012460000}"/>
    <cellStyle name="Comma [0] 4 12 6 2 4" xfId="6814" xr:uid="{00000000-0005-0000-0000-00001C350000}"/>
    <cellStyle name="Comma [0] 4 12 6 2 5" xfId="5153" xr:uid="{00000000-0005-0000-0000-000063280000}"/>
    <cellStyle name="Comma [0] 4 12 6 2 7" xfId="14923" xr:uid="{00000000-0005-0000-0000-0000B7740000}"/>
    <cellStyle name="Comma [0] 4 12 6 3 2" xfId="6256" xr:uid="{00000000-0005-0000-0000-0000DE300000}"/>
    <cellStyle name="Comma [0] 4 12 6 4" xfId="2429" xr:uid="{00000000-0005-0000-0000-00002F130000}"/>
    <cellStyle name="Comma [0] 4 12 6 4 3" xfId="12199" xr:uid="{00000000-0005-0000-0000-0000835F0000}"/>
    <cellStyle name="Comma [0] 4 12 6 5 2" xfId="8444" xr:uid="{00000000-0005-0000-0000-0000D4410000}"/>
    <cellStyle name="Comma [0] 4 12 6 6" xfId="5698" xr:uid="{00000000-0005-0000-0000-0000A02C0000}"/>
    <cellStyle name="Comma [0] 4 12 6 6 3" xfId="15468" xr:uid="{00000000-0005-0000-0000-0000F4780000}"/>
    <cellStyle name="Comma [0] 4 12 6 8" xfId="9547" xr:uid="{00000000-0005-0000-0000-00004F4A0000}"/>
    <cellStyle name="Comma [0] 4 12 7" xfId="1452" xr:uid="{00000000-0005-0000-0000-0000610B0000}"/>
    <cellStyle name="Comma [0] 4 12 7 2 2" xfId="7451" xr:uid="{00000000-0005-0000-0000-0000063A0000}"/>
    <cellStyle name="Comma [0] 4 12 7 3" xfId="3607" xr:uid="{00000000-0005-0000-0000-0000571C0000}"/>
    <cellStyle name="Comma [0] 4 12 7 3 3" xfId="13377" xr:uid="{00000000-0005-0000-0000-0000AB680000}"/>
    <cellStyle name="Comma [0] 4 12 7 4 2" xfId="11223" xr:uid="{00000000-0005-0000-0000-0000B5570000}"/>
    <cellStyle name="Comma [0] 4 12 7 6" xfId="9627" xr:uid="{00000000-0005-0000-0000-0000FC4A0000}"/>
    <cellStyle name="Comma [0] 4 12 8" xfId="924" xr:uid="{00000000-0005-0000-0000-000023070000}"/>
    <cellStyle name="Comma [0] 4 12 8 3" xfId="10696" xr:uid="{00000000-0005-0000-0000-000077530000}"/>
    <cellStyle name="Comma [0] 4 12 9" xfId="1982" xr:uid="{00000000-0005-0000-0000-00009F0F0000}"/>
    <cellStyle name="Comma [0] 4 12 9 3" xfId="11752" xr:uid="{00000000-0005-0000-0000-0000F35B0000}"/>
    <cellStyle name="Comma [0] 4 13 10" xfId="3067" xr:uid="{00000000-0005-0000-0000-000025180000}"/>
    <cellStyle name="Comma [0] 4 13 10 3" xfId="12837" xr:uid="{00000000-0005-0000-0000-000079640000}"/>
    <cellStyle name="Comma [0] 4 13 11 2" xfId="10155" xr:uid="{00000000-0005-0000-0000-0000454F0000}"/>
    <cellStyle name="Comma [0] 4 13 12" xfId="4135" xr:uid="{00000000-0005-0000-0000-0000A0200000}"/>
    <cellStyle name="Comma [0] 4 13 14" xfId="13905" xr:uid="{00000000-0005-0000-0000-0000F46C0000}"/>
    <cellStyle name="Comma [0] 4 13 2 2" xfId="1541" xr:uid="{00000000-0005-0000-0000-0000230C0000}"/>
    <cellStyle name="Comma [0] 4 13 2 2 2 2" xfId="7540" xr:uid="{00000000-0005-0000-0000-0000C83A0000}"/>
    <cellStyle name="Comma [0] 4 13 2 2 3" xfId="3696" xr:uid="{00000000-0005-0000-0000-0000191D0000}"/>
    <cellStyle name="Comma [0] 4 13 2 2 3 3" xfId="13466" xr:uid="{00000000-0005-0000-0000-00006D690000}"/>
    <cellStyle name="Comma [0] 4 13 2 2 4 2" xfId="11312" xr:uid="{00000000-0005-0000-0000-000077580000}"/>
    <cellStyle name="Comma [0] 4 13 2 2 6" xfId="9716" xr:uid="{00000000-0005-0000-0000-0000BE4B0000}"/>
    <cellStyle name="Comma [0] 4 13 2 3" xfId="1013" xr:uid="{00000000-0005-0000-0000-0000E5070000}"/>
    <cellStyle name="Comma [0] 4 13 2 3 3" xfId="10785" xr:uid="{00000000-0005-0000-0000-000039540000}"/>
    <cellStyle name="Comma [0] 4 13 2 4" xfId="2071" xr:uid="{00000000-0005-0000-0000-000060100000}"/>
    <cellStyle name="Comma [0] 4 13 2 4 3" xfId="11841" xr:uid="{00000000-0005-0000-0000-0000B45C0000}"/>
    <cellStyle name="Comma [0] 4 13 2 5 2" xfId="8086" xr:uid="{00000000-0005-0000-0000-0000053F0000}"/>
    <cellStyle name="Comma [0] 4 13 2 6" xfId="5340" xr:uid="{00000000-0005-0000-0000-0000D1290000}"/>
    <cellStyle name="Comma [0] 4 13 2 6 3" xfId="15110" xr:uid="{00000000-0005-0000-0000-000025760000}"/>
    <cellStyle name="Comma [0] 4 13 2 8" xfId="9189" xr:uid="{00000000-0005-0000-0000-000080470000}"/>
    <cellStyle name="Comma [0] 4 13 3" xfId="479" xr:uid="{00000000-0005-0000-0000-0000A9030000}"/>
    <cellStyle name="Comma [0] 4 13 3 2 2" xfId="2712" xr:uid="{00000000-0005-0000-0000-000057150000}"/>
    <cellStyle name="Comma [0] 4 13 3 2 2 3" xfId="12482" xr:uid="{00000000-0005-0000-0000-0000AB610000}"/>
    <cellStyle name="Comma [0] 4 13 3 2 3 2" xfId="8727" xr:uid="{00000000-0005-0000-0000-0000FC430000}"/>
    <cellStyle name="Comma [0] 4 13 3 2 4" xfId="6539" xr:uid="{00000000-0005-0000-0000-000006330000}"/>
    <cellStyle name="Comma [0] 4 13 3 2 5" xfId="4878" xr:uid="{00000000-0005-0000-0000-00004D260000}"/>
    <cellStyle name="Comma [0] 4 13 3 2 7" xfId="14648" xr:uid="{00000000-0005-0000-0000-0000A1720000}"/>
    <cellStyle name="Comma [0] 4 13 3 3 2" xfId="5980" xr:uid="{00000000-0005-0000-0000-0000C82E0000}"/>
    <cellStyle name="Comma [0] 4 13 3 3 4" xfId="15750" xr:uid="{00000000-0005-0000-0000-00001C7B0000}"/>
    <cellStyle name="Comma [0] 4 13 3 4 2" xfId="7095" xr:uid="{00000000-0005-0000-0000-000043370000}"/>
    <cellStyle name="Comma [0] 4 13 3 5" xfId="3251" xr:uid="{00000000-0005-0000-0000-000094190000}"/>
    <cellStyle name="Comma [0] 4 13 3 5 3" xfId="13021" xr:uid="{00000000-0005-0000-0000-0000E8650000}"/>
    <cellStyle name="Comma [0] 4 13 3 6 2" xfId="10339" xr:uid="{00000000-0005-0000-0000-0000B4500000}"/>
    <cellStyle name="Comma [0] 4 13 3 7" xfId="4319" xr:uid="{00000000-0005-0000-0000-00000F220000}"/>
    <cellStyle name="Comma [0] 4 13 3 9" xfId="14089" xr:uid="{00000000-0005-0000-0000-0000636E0000}"/>
    <cellStyle name="Comma [0] 4 13 4 2" xfId="1723" xr:uid="{00000000-0005-0000-0000-0000930D0000}"/>
    <cellStyle name="Comma [0] 4 13 4 2 2 2" xfId="7722" xr:uid="{00000000-0005-0000-0000-0000383C0000}"/>
    <cellStyle name="Comma [0] 4 13 4 2 3" xfId="3878" xr:uid="{00000000-0005-0000-0000-0000891E0000}"/>
    <cellStyle name="Comma [0] 4 13 4 2 3 3" xfId="13648" xr:uid="{00000000-0005-0000-0000-0000DD6A0000}"/>
    <cellStyle name="Comma [0] 4 13 4 2 4 2" xfId="11494" xr:uid="{00000000-0005-0000-0000-0000E7590000}"/>
    <cellStyle name="Comma [0] 4 13 4 2 6" xfId="9898" xr:uid="{00000000-0005-0000-0000-00002E4D0000}"/>
    <cellStyle name="Comma [0] 4 13 4 3" xfId="1195" xr:uid="{00000000-0005-0000-0000-000055090000}"/>
    <cellStyle name="Comma [0] 4 13 4 3 3" xfId="10967" xr:uid="{00000000-0005-0000-0000-0000A9550000}"/>
    <cellStyle name="Comma [0] 4 13 4 4" xfId="2253" xr:uid="{00000000-0005-0000-0000-0000D0110000}"/>
    <cellStyle name="Comma [0] 4 13 4 4 3" xfId="12023" xr:uid="{00000000-0005-0000-0000-0000245E0000}"/>
    <cellStyle name="Comma [0] 4 13 4 5 2" xfId="8268" xr:uid="{00000000-0005-0000-0000-000075400000}"/>
    <cellStyle name="Comma [0] 4 13 4 6" xfId="5522" xr:uid="{00000000-0005-0000-0000-0000412B0000}"/>
    <cellStyle name="Comma [0] 4 13 4 6 3" xfId="15292" xr:uid="{00000000-0005-0000-0000-000095770000}"/>
    <cellStyle name="Comma [0] 4 13 4 8" xfId="9371" xr:uid="{00000000-0005-0000-0000-0000F0480000}"/>
    <cellStyle name="Comma [0] 4 13 5" xfId="715" xr:uid="{00000000-0005-0000-0000-000082050000}"/>
    <cellStyle name="Comma [0] 4 13 5 2 2" xfId="2894" xr:uid="{00000000-0005-0000-0000-0000C3160000}"/>
    <cellStyle name="Comma [0] 4 13 5 2 2 3" xfId="12664" xr:uid="{00000000-0005-0000-0000-000017630000}"/>
    <cellStyle name="Comma [0] 4 13 5 2 3 2" xfId="8909" xr:uid="{00000000-0005-0000-0000-000068450000}"/>
    <cellStyle name="Comma [0] 4 13 5 2 4" xfId="6721" xr:uid="{00000000-0005-0000-0000-000072340000}"/>
    <cellStyle name="Comma [0] 4 13 5 2 5" xfId="5060" xr:uid="{00000000-0005-0000-0000-0000B9270000}"/>
    <cellStyle name="Comma [0] 4 13 5 2 7" xfId="14830" xr:uid="{00000000-0005-0000-0000-00000D740000}"/>
    <cellStyle name="Comma [0] 4 13 5 3 2" xfId="6163" xr:uid="{00000000-0005-0000-0000-000034300000}"/>
    <cellStyle name="Comma [0] 4 13 5 3 4" xfId="15932" xr:uid="{00000000-0005-0000-0000-0000887C0000}"/>
    <cellStyle name="Comma [0] 4 13 5 4 2" xfId="7278" xr:uid="{00000000-0005-0000-0000-0000AF380000}"/>
    <cellStyle name="Comma [0] 4 13 5 5" xfId="3434" xr:uid="{00000000-0005-0000-0000-0000001B0000}"/>
    <cellStyle name="Comma [0] 4 13 5 5 3" xfId="13204" xr:uid="{00000000-0005-0000-0000-000054670000}"/>
    <cellStyle name="Comma [0] 4 13 5 6 2" xfId="10522" xr:uid="{00000000-0005-0000-0000-000020520000}"/>
    <cellStyle name="Comma [0] 4 13 5 7" xfId="4502" xr:uid="{00000000-0005-0000-0000-00007B230000}"/>
    <cellStyle name="Comma [0] 4 13 5 9" xfId="14272" xr:uid="{00000000-0005-0000-0000-0000CF6F0000}"/>
    <cellStyle name="Comma [0] 4 13 6 2" xfId="1905" xr:uid="{00000000-0005-0000-0000-0000FD0E0000}"/>
    <cellStyle name="Comma [0] 4 13 6 2 2 2" xfId="7904" xr:uid="{00000000-0005-0000-0000-0000A23D0000}"/>
    <cellStyle name="Comma [0] 4 13 6 2 3" xfId="4060" xr:uid="{00000000-0005-0000-0000-0000F31F0000}"/>
    <cellStyle name="Comma [0] 4 13 6 2 3 3" xfId="13830" xr:uid="{00000000-0005-0000-0000-0000476C0000}"/>
    <cellStyle name="Comma [0] 4 13 6 2 4 2" xfId="11676" xr:uid="{00000000-0005-0000-0000-0000515B0000}"/>
    <cellStyle name="Comma [0] 4 13 6 2 6" xfId="10080" xr:uid="{00000000-0005-0000-0000-0000984E0000}"/>
    <cellStyle name="Comma [0] 4 13 6 3" xfId="1377" xr:uid="{00000000-0005-0000-0000-0000BF0A0000}"/>
    <cellStyle name="Comma [0] 4 13 6 3 3" xfId="11148" xr:uid="{00000000-0005-0000-0000-000013570000}"/>
    <cellStyle name="Comma [0] 4 13 6 4 2" xfId="7376" xr:uid="{00000000-0005-0000-0000-000064390000}"/>
    <cellStyle name="Comma [0] 4 13 6 5" xfId="3532" xr:uid="{00000000-0005-0000-0000-0000B51B0000}"/>
    <cellStyle name="Comma [0] 4 13 6 5 3" xfId="13302" xr:uid="{00000000-0005-0000-0000-000009680000}"/>
    <cellStyle name="Comma [0] 4 13 6 6 2" xfId="10620" xr:uid="{00000000-0005-0000-0000-0000D5520000}"/>
    <cellStyle name="Comma [0] 4 13 6 7" xfId="4600" xr:uid="{00000000-0005-0000-0000-000030240000}"/>
    <cellStyle name="Comma [0] 4 13 6 9" xfId="14370" xr:uid="{00000000-0005-0000-0000-000084700000}"/>
    <cellStyle name="Comma [0] 4 13 7 2" xfId="2527" xr:uid="{00000000-0005-0000-0000-0000E7130000}"/>
    <cellStyle name="Comma [0] 4 13 7 2 3" xfId="12297" xr:uid="{00000000-0005-0000-0000-00003B600000}"/>
    <cellStyle name="Comma [0] 4 13 7 3 2" xfId="8542" xr:uid="{00000000-0005-0000-0000-00008C420000}"/>
    <cellStyle name="Comma [0] 4 13 7 4" xfId="6354" xr:uid="{00000000-0005-0000-0000-000096310000}"/>
    <cellStyle name="Comma [0] 4 13 7 5" xfId="4693" xr:uid="{00000000-0005-0000-0000-0000DD240000}"/>
    <cellStyle name="Comma [0] 4 13 7 7" xfId="14463" xr:uid="{00000000-0005-0000-0000-000031710000}"/>
    <cellStyle name="Comma [0] 4 13 8 2" xfId="5795" xr:uid="{00000000-0005-0000-0000-0000582D0000}"/>
    <cellStyle name="Comma [0] 4 13 8 4" xfId="15565" xr:uid="{00000000-0005-0000-0000-0000AC790000}"/>
    <cellStyle name="Comma [0] 4 13 9 2" xfId="6911" xr:uid="{00000000-0005-0000-0000-0000D4350000}"/>
    <cellStyle name="Comma [0] 4 14" xfId="129" xr:uid="{00000000-0005-0000-0000-0000EC000000}"/>
    <cellStyle name="Comma [0] 4 14 10 2" xfId="8008" xr:uid="{00000000-0005-0000-0000-00005B3E0000}"/>
    <cellStyle name="Comma [0] 4 14 11" xfId="5262" xr:uid="{00000000-0005-0000-0000-000027290000}"/>
    <cellStyle name="Comma [0] 4 14 11 3" xfId="15032" xr:uid="{00000000-0005-0000-0000-00007B750000}"/>
    <cellStyle name="Comma [0] 4 14 13" xfId="9111" xr:uid="{00000000-0005-0000-0000-0000D6460000}"/>
    <cellStyle name="Comma [0] 4 14 2" xfId="346" xr:uid="{00000000-0005-0000-0000-000090020000}"/>
    <cellStyle name="Comma [0] 4 14 2 2 2" xfId="2632" xr:uid="{00000000-0005-0000-0000-0000AA140000}"/>
    <cellStyle name="Comma [0] 4 14 2 2 2 3" xfId="12402" xr:uid="{00000000-0005-0000-0000-0000FE600000}"/>
    <cellStyle name="Comma [0] 4 14 2 2 3 2" xfId="8647" xr:uid="{00000000-0005-0000-0000-00004F430000}"/>
    <cellStyle name="Comma [0] 4 14 2 2 4" xfId="6459" xr:uid="{00000000-0005-0000-0000-000059320000}"/>
    <cellStyle name="Comma [0] 4 14 2 2 5" xfId="4798" xr:uid="{00000000-0005-0000-0000-0000A0250000}"/>
    <cellStyle name="Comma [0] 4 14 2 2 7" xfId="14568" xr:uid="{00000000-0005-0000-0000-0000F4710000}"/>
    <cellStyle name="Comma [0] 4 14 2 3 2" xfId="5900" xr:uid="{00000000-0005-0000-0000-00001B2E0000}"/>
    <cellStyle name="Comma [0] 4 14 2 3 4" xfId="15670" xr:uid="{00000000-0005-0000-0000-00006F7A0000}"/>
    <cellStyle name="Comma [0] 4 14 2 4 2" xfId="7015" xr:uid="{00000000-0005-0000-0000-000096360000}"/>
    <cellStyle name="Comma [0] 4 14 2 5" xfId="3171" xr:uid="{00000000-0005-0000-0000-0000E7180000}"/>
    <cellStyle name="Comma [0] 4 14 2 5 3" xfId="12941" xr:uid="{00000000-0005-0000-0000-00003B650000}"/>
    <cellStyle name="Comma [0] 4 14 2 6 2" xfId="10259" xr:uid="{00000000-0005-0000-0000-000007500000}"/>
    <cellStyle name="Comma [0] 4 14 2 7" xfId="4239" xr:uid="{00000000-0005-0000-0000-000062210000}"/>
    <cellStyle name="Comma [0] 4 14 2 9" xfId="14009" xr:uid="{00000000-0005-0000-0000-0000B66D0000}"/>
    <cellStyle name="Comma [0] 4 14 3 2" xfId="1646" xr:uid="{00000000-0005-0000-0000-0000E80C0000}"/>
    <cellStyle name="Comma [0] 4 14 3 2 2 2" xfId="7645" xr:uid="{00000000-0005-0000-0000-00008D3B0000}"/>
    <cellStyle name="Comma [0] 4 14 3 2 3" xfId="3801" xr:uid="{00000000-0005-0000-0000-0000DE1D0000}"/>
    <cellStyle name="Comma [0] 4 14 3 2 3 3" xfId="13571" xr:uid="{00000000-0005-0000-0000-0000326A0000}"/>
    <cellStyle name="Comma [0] 4 14 3 2 4 2" xfId="11417" xr:uid="{00000000-0005-0000-0000-00003C590000}"/>
    <cellStyle name="Comma [0] 4 14 3 2 6" xfId="9821" xr:uid="{00000000-0005-0000-0000-0000834C0000}"/>
    <cellStyle name="Comma [0] 4 14 3 3" xfId="1118" xr:uid="{00000000-0005-0000-0000-0000AA080000}"/>
    <cellStyle name="Comma [0] 4 14 3 3 3" xfId="10890" xr:uid="{00000000-0005-0000-0000-0000FE540000}"/>
    <cellStyle name="Comma [0] 4 14 3 4" xfId="2176" xr:uid="{00000000-0005-0000-0000-000025110000}"/>
    <cellStyle name="Comma [0] 4 14 3 4 3" xfId="11946" xr:uid="{00000000-0005-0000-0000-0000795D0000}"/>
    <cellStyle name="Comma [0] 4 14 3 5 2" xfId="8191" xr:uid="{00000000-0005-0000-0000-0000CA3F0000}"/>
    <cellStyle name="Comma [0] 4 14 3 6" xfId="5445" xr:uid="{00000000-0005-0000-0000-0000962A0000}"/>
    <cellStyle name="Comma [0] 4 14 3 6 3" xfId="15215" xr:uid="{00000000-0005-0000-0000-0000EA760000}"/>
    <cellStyle name="Comma [0] 4 14 3 8" xfId="9294" xr:uid="{00000000-0005-0000-0000-000045480000}"/>
    <cellStyle name="Comma [0] 4 14 4" xfId="612" xr:uid="{00000000-0005-0000-0000-0000A0040000}"/>
    <cellStyle name="Comma [0] 4 14 4 2 2" xfId="2818" xr:uid="{00000000-0005-0000-0000-00001A160000}"/>
    <cellStyle name="Comma [0] 4 14 4 2 2 3" xfId="12588" xr:uid="{00000000-0005-0000-0000-00006E620000}"/>
    <cellStyle name="Comma [0] 4 14 4 2 3 2" xfId="8833" xr:uid="{00000000-0005-0000-0000-0000BF440000}"/>
    <cellStyle name="Comma [0] 4 14 4 2 4" xfId="6645" xr:uid="{00000000-0005-0000-0000-0000C9330000}"/>
    <cellStyle name="Comma [0] 4 14 4 2 5" xfId="4984" xr:uid="{00000000-0005-0000-0000-000010270000}"/>
    <cellStyle name="Comma [0] 4 14 4 2 7" xfId="14754" xr:uid="{00000000-0005-0000-0000-000064730000}"/>
    <cellStyle name="Comma [0] 4 14 4 3 2" xfId="6086" xr:uid="{00000000-0005-0000-0000-00008B2F0000}"/>
    <cellStyle name="Comma [0] 4 14 4 3 4" xfId="15856" xr:uid="{00000000-0005-0000-0000-0000DF7B0000}"/>
    <cellStyle name="Comma [0] 4 14 4 4 2" xfId="7201" xr:uid="{00000000-0005-0000-0000-000006380000}"/>
    <cellStyle name="Comma [0] 4 14 4 5" xfId="3357" xr:uid="{00000000-0005-0000-0000-0000571A0000}"/>
    <cellStyle name="Comma [0] 4 14 4 5 3" xfId="13127" xr:uid="{00000000-0005-0000-0000-0000AB660000}"/>
    <cellStyle name="Comma [0] 4 14 4 6 2" xfId="10445" xr:uid="{00000000-0005-0000-0000-000077510000}"/>
    <cellStyle name="Comma [0] 4 14 4 7" xfId="4425" xr:uid="{00000000-0005-0000-0000-0000D2220000}"/>
    <cellStyle name="Comma [0] 4 14 4 9" xfId="14195" xr:uid="{00000000-0005-0000-0000-0000266F0000}"/>
    <cellStyle name="Comma [0] 4 14 5 2" xfId="1828" xr:uid="{00000000-0005-0000-0000-0000540E0000}"/>
    <cellStyle name="Comma [0] 4 14 5 2 2 2" xfId="7827" xr:uid="{00000000-0005-0000-0000-0000F93C0000}"/>
    <cellStyle name="Comma [0] 4 14 5 2 3" xfId="3983" xr:uid="{00000000-0005-0000-0000-00004A1F0000}"/>
    <cellStyle name="Comma [0] 4 14 5 2 3 3" xfId="13753" xr:uid="{00000000-0005-0000-0000-00009E6B0000}"/>
    <cellStyle name="Comma [0] 4 14 5 2 4 2" xfId="11599" xr:uid="{00000000-0005-0000-0000-0000A85A0000}"/>
    <cellStyle name="Comma [0] 4 14 5 2 6" xfId="10003" xr:uid="{00000000-0005-0000-0000-0000EF4D0000}"/>
    <cellStyle name="Comma [0] 4 14 5 3" xfId="1300" xr:uid="{00000000-0005-0000-0000-0000160A0000}"/>
    <cellStyle name="Comma [0] 4 14 5 3 3" xfId="11071" xr:uid="{00000000-0005-0000-0000-00006A560000}"/>
    <cellStyle name="Comma [0] 4 14 5 4" xfId="2357" xr:uid="{00000000-0005-0000-0000-000091120000}"/>
    <cellStyle name="Comma [0] 4 14 5 4 3" xfId="12127" xr:uid="{00000000-0005-0000-0000-0000E55E0000}"/>
    <cellStyle name="Comma [0] 4 14 5 5 2" xfId="8372" xr:uid="{00000000-0005-0000-0000-000036410000}"/>
    <cellStyle name="Comma [0] 4 14 5 6" xfId="5626" xr:uid="{00000000-0005-0000-0000-0000022C0000}"/>
    <cellStyle name="Comma [0] 4 14 5 6 3" xfId="15396" xr:uid="{00000000-0005-0000-0000-000056780000}"/>
    <cellStyle name="Comma [0] 4 14 5 8" xfId="9475" xr:uid="{00000000-0005-0000-0000-0000B1490000}"/>
    <cellStyle name="Comma [0] 4 14 6" xfId="845" xr:uid="{00000000-0005-0000-0000-000079060000}"/>
    <cellStyle name="Comma [0] 4 14 6 2 2" xfId="2998" xr:uid="{00000000-0005-0000-0000-000084170000}"/>
    <cellStyle name="Comma [0] 4 14 6 2 2 3" xfId="12768" xr:uid="{00000000-0005-0000-0000-0000D8630000}"/>
    <cellStyle name="Comma [0] 4 14 6 2 3 2" xfId="9013" xr:uid="{00000000-0005-0000-0000-000029460000}"/>
    <cellStyle name="Comma [0] 4 14 6 2 4" xfId="6825" xr:uid="{00000000-0005-0000-0000-000033350000}"/>
    <cellStyle name="Comma [0] 4 14 6 2 5" xfId="5164" xr:uid="{00000000-0005-0000-0000-00007A280000}"/>
    <cellStyle name="Comma [0] 4 14 6 2 7" xfId="14934" xr:uid="{00000000-0005-0000-0000-0000CE740000}"/>
    <cellStyle name="Comma [0] 4 14 6 3 2" xfId="6267" xr:uid="{00000000-0005-0000-0000-0000F5300000}"/>
    <cellStyle name="Comma [0] 4 14 6 4" xfId="2440" xr:uid="{00000000-0005-0000-0000-000046130000}"/>
    <cellStyle name="Comma [0] 4 14 6 4 3" xfId="12210" xr:uid="{00000000-0005-0000-0000-00009A5F0000}"/>
    <cellStyle name="Comma [0] 4 14 6 5 2" xfId="8455" xr:uid="{00000000-0005-0000-0000-0000EB410000}"/>
    <cellStyle name="Comma [0] 4 14 6 6" xfId="5709" xr:uid="{00000000-0005-0000-0000-0000B72C0000}"/>
    <cellStyle name="Comma [0] 4 14 6 6 3" xfId="15479" xr:uid="{00000000-0005-0000-0000-00000B790000}"/>
    <cellStyle name="Comma [0] 4 14 6 8" xfId="9558" xr:uid="{00000000-0005-0000-0000-0000664A0000}"/>
    <cellStyle name="Comma [0] 4 14 7" xfId="1463" xr:uid="{00000000-0005-0000-0000-0000780B0000}"/>
    <cellStyle name="Comma [0] 4 14 7 2 2" xfId="7462" xr:uid="{00000000-0005-0000-0000-00001D3A0000}"/>
    <cellStyle name="Comma [0] 4 14 7 3" xfId="3618" xr:uid="{00000000-0005-0000-0000-00006E1C0000}"/>
    <cellStyle name="Comma [0] 4 14 7 3 3" xfId="13388" xr:uid="{00000000-0005-0000-0000-0000C2680000}"/>
    <cellStyle name="Comma [0] 4 14 7 4 2" xfId="11234" xr:uid="{00000000-0005-0000-0000-0000CC570000}"/>
    <cellStyle name="Comma [0] 4 14 7 6" xfId="9638" xr:uid="{00000000-0005-0000-0000-0000134B0000}"/>
    <cellStyle name="Comma [0] 4 14 8" xfId="935" xr:uid="{00000000-0005-0000-0000-00003A070000}"/>
    <cellStyle name="Comma [0] 4 14 8 3" xfId="10707" xr:uid="{00000000-0005-0000-0000-00008E530000}"/>
    <cellStyle name="Comma [0] 4 14 9" xfId="1993" xr:uid="{00000000-0005-0000-0000-0000B60F0000}"/>
    <cellStyle name="Comma [0] 4 14 9 3" xfId="11763" xr:uid="{00000000-0005-0000-0000-00000A5C0000}"/>
    <cellStyle name="Comma [0] 4 15 10" xfId="3079" xr:uid="{00000000-0005-0000-0000-00003C180000}"/>
    <cellStyle name="Comma [0] 4 15 10 3" xfId="12849" xr:uid="{00000000-0005-0000-0000-000090640000}"/>
    <cellStyle name="Comma [0] 4 15 11 2" xfId="10167" xr:uid="{00000000-0005-0000-0000-00005C4F0000}"/>
    <cellStyle name="Comma [0] 4 15 12" xfId="4147" xr:uid="{00000000-0005-0000-0000-0000B7200000}"/>
    <cellStyle name="Comma [0] 4 15 14" xfId="13917" xr:uid="{00000000-0005-0000-0000-00000B6D0000}"/>
    <cellStyle name="Comma [0] 4 15 2 2" xfId="1553" xr:uid="{00000000-0005-0000-0000-00003A0C0000}"/>
    <cellStyle name="Comma [0] 4 15 2 2 2 2" xfId="7552" xr:uid="{00000000-0005-0000-0000-0000DF3A0000}"/>
    <cellStyle name="Comma [0] 4 15 2 2 3" xfId="3708" xr:uid="{00000000-0005-0000-0000-0000301D0000}"/>
    <cellStyle name="Comma [0] 4 15 2 2 3 3" xfId="13478" xr:uid="{00000000-0005-0000-0000-000084690000}"/>
    <cellStyle name="Comma [0] 4 15 2 2 4 2" xfId="11324" xr:uid="{00000000-0005-0000-0000-00008E580000}"/>
    <cellStyle name="Comma [0] 4 15 2 2 6" xfId="9728" xr:uid="{00000000-0005-0000-0000-0000D54B0000}"/>
    <cellStyle name="Comma [0] 4 15 2 3" xfId="1025" xr:uid="{00000000-0005-0000-0000-0000FC070000}"/>
    <cellStyle name="Comma [0] 4 15 2 3 3" xfId="10797" xr:uid="{00000000-0005-0000-0000-000050540000}"/>
    <cellStyle name="Comma [0] 4 15 2 4" xfId="2083" xr:uid="{00000000-0005-0000-0000-000077100000}"/>
    <cellStyle name="Comma [0] 4 15 2 4 3" xfId="11853" xr:uid="{00000000-0005-0000-0000-0000CB5C0000}"/>
    <cellStyle name="Comma [0] 4 15 2 5 2" xfId="8098" xr:uid="{00000000-0005-0000-0000-00001C3F0000}"/>
    <cellStyle name="Comma [0] 4 15 2 6" xfId="5352" xr:uid="{00000000-0005-0000-0000-0000E8290000}"/>
    <cellStyle name="Comma [0] 4 15 2 6 3" xfId="15122" xr:uid="{00000000-0005-0000-0000-00003C760000}"/>
    <cellStyle name="Comma [0] 4 15 2 8" xfId="9201" xr:uid="{00000000-0005-0000-0000-000097470000}"/>
    <cellStyle name="Comma [0] 4 15 3" xfId="491" xr:uid="{00000000-0005-0000-0000-0000C0030000}"/>
    <cellStyle name="Comma [0] 4 15 3 2 2" xfId="2724" xr:uid="{00000000-0005-0000-0000-00006E150000}"/>
    <cellStyle name="Comma [0] 4 15 3 2 2 3" xfId="12494" xr:uid="{00000000-0005-0000-0000-0000C2610000}"/>
    <cellStyle name="Comma [0] 4 15 3 2 3 2" xfId="8739" xr:uid="{00000000-0005-0000-0000-000013440000}"/>
    <cellStyle name="Comma [0] 4 15 3 2 4" xfId="6551" xr:uid="{00000000-0005-0000-0000-00001D330000}"/>
    <cellStyle name="Comma [0] 4 15 3 2 5" xfId="4890" xr:uid="{00000000-0005-0000-0000-000064260000}"/>
    <cellStyle name="Comma [0] 4 15 3 2 7" xfId="14660" xr:uid="{00000000-0005-0000-0000-0000B8720000}"/>
    <cellStyle name="Comma [0] 4 15 3 3 2" xfId="5992" xr:uid="{00000000-0005-0000-0000-0000DF2E0000}"/>
    <cellStyle name="Comma [0] 4 15 3 3 4" xfId="15762" xr:uid="{00000000-0005-0000-0000-0000337B0000}"/>
    <cellStyle name="Comma [0] 4 15 3 4 2" xfId="7107" xr:uid="{00000000-0005-0000-0000-00005A370000}"/>
    <cellStyle name="Comma [0] 4 15 3 5" xfId="3263" xr:uid="{00000000-0005-0000-0000-0000AB190000}"/>
    <cellStyle name="Comma [0] 4 15 3 5 3" xfId="13033" xr:uid="{00000000-0005-0000-0000-0000FF650000}"/>
    <cellStyle name="Comma [0] 4 15 3 6 2" xfId="10351" xr:uid="{00000000-0005-0000-0000-0000CB500000}"/>
    <cellStyle name="Comma [0] 4 15 3 7" xfId="4331" xr:uid="{00000000-0005-0000-0000-000026220000}"/>
    <cellStyle name="Comma [0] 4 15 3 9" xfId="14101" xr:uid="{00000000-0005-0000-0000-00007A6E0000}"/>
    <cellStyle name="Comma [0] 4 15 4 2" xfId="1735" xr:uid="{00000000-0005-0000-0000-0000AA0D0000}"/>
    <cellStyle name="Comma [0] 4 15 4 2 2 2" xfId="7734" xr:uid="{00000000-0005-0000-0000-00004F3C0000}"/>
    <cellStyle name="Comma [0] 4 15 4 2 3" xfId="3890" xr:uid="{00000000-0005-0000-0000-0000A01E0000}"/>
    <cellStyle name="Comma [0] 4 15 4 2 3 3" xfId="13660" xr:uid="{00000000-0005-0000-0000-0000F46A0000}"/>
    <cellStyle name="Comma [0] 4 15 4 2 4 2" xfId="11506" xr:uid="{00000000-0005-0000-0000-0000FE590000}"/>
    <cellStyle name="Comma [0] 4 15 4 2 6" xfId="9910" xr:uid="{00000000-0005-0000-0000-0000454D0000}"/>
    <cellStyle name="Comma [0] 4 15 4 3" xfId="1207" xr:uid="{00000000-0005-0000-0000-00006C090000}"/>
    <cellStyle name="Comma [0] 4 15 4 3 3" xfId="10979" xr:uid="{00000000-0005-0000-0000-0000C0550000}"/>
    <cellStyle name="Comma [0] 4 15 4 4" xfId="2265" xr:uid="{00000000-0005-0000-0000-0000E7110000}"/>
    <cellStyle name="Comma [0] 4 15 4 4 3" xfId="12035" xr:uid="{00000000-0005-0000-0000-00003B5E0000}"/>
    <cellStyle name="Comma [0] 4 15 4 5 2" xfId="8280" xr:uid="{00000000-0005-0000-0000-00008C400000}"/>
    <cellStyle name="Comma [0] 4 15 4 6" xfId="5534" xr:uid="{00000000-0005-0000-0000-0000582B0000}"/>
    <cellStyle name="Comma [0] 4 15 4 6 3" xfId="15304" xr:uid="{00000000-0005-0000-0000-0000AC770000}"/>
    <cellStyle name="Comma [0] 4 15 4 8" xfId="9383" xr:uid="{00000000-0005-0000-0000-000007490000}"/>
    <cellStyle name="Comma [0] 4 15 5" xfId="727" xr:uid="{00000000-0005-0000-0000-000099050000}"/>
    <cellStyle name="Comma [0] 4 15 5 2 2" xfId="2906" xr:uid="{00000000-0005-0000-0000-0000DA160000}"/>
    <cellStyle name="Comma [0] 4 15 5 2 2 3" xfId="12676" xr:uid="{00000000-0005-0000-0000-00002E630000}"/>
    <cellStyle name="Comma [0] 4 15 5 2 3 2" xfId="8921" xr:uid="{00000000-0005-0000-0000-00007F450000}"/>
    <cellStyle name="Comma [0] 4 15 5 2 4" xfId="6733" xr:uid="{00000000-0005-0000-0000-000089340000}"/>
    <cellStyle name="Comma [0] 4 15 5 2 5" xfId="5072" xr:uid="{00000000-0005-0000-0000-0000D0270000}"/>
    <cellStyle name="Comma [0] 4 15 5 2 7" xfId="14842" xr:uid="{00000000-0005-0000-0000-000024740000}"/>
    <cellStyle name="Comma [0] 4 15 5 3 2" xfId="6175" xr:uid="{00000000-0005-0000-0000-00004B300000}"/>
    <cellStyle name="Comma [0] 4 15 5 3 4" xfId="15944" xr:uid="{00000000-0005-0000-0000-00009F7C0000}"/>
    <cellStyle name="Comma [0] 4 15 5 4 2" xfId="7290" xr:uid="{00000000-0005-0000-0000-0000C6380000}"/>
    <cellStyle name="Comma [0] 4 15 5 5" xfId="3446" xr:uid="{00000000-0005-0000-0000-0000171B0000}"/>
    <cellStyle name="Comma [0] 4 15 5 5 3" xfId="13216" xr:uid="{00000000-0005-0000-0000-00006B670000}"/>
    <cellStyle name="Comma [0] 4 15 5 6 2" xfId="10534" xr:uid="{00000000-0005-0000-0000-000037520000}"/>
    <cellStyle name="Comma [0] 4 15 5 7" xfId="4514" xr:uid="{00000000-0005-0000-0000-000092230000}"/>
    <cellStyle name="Comma [0] 4 15 5 9" xfId="14284" xr:uid="{00000000-0005-0000-0000-0000E66F0000}"/>
    <cellStyle name="Comma [0] 4 15 6 2" xfId="1917" xr:uid="{00000000-0005-0000-0000-0000140F0000}"/>
    <cellStyle name="Comma [0] 4 15 6 2 2 2" xfId="7916" xr:uid="{00000000-0005-0000-0000-0000B93D0000}"/>
    <cellStyle name="Comma [0] 4 15 6 2 3" xfId="4072" xr:uid="{00000000-0005-0000-0000-00000A200000}"/>
    <cellStyle name="Comma [0] 4 15 6 2 3 3" xfId="13842" xr:uid="{00000000-0005-0000-0000-00005E6C0000}"/>
    <cellStyle name="Comma [0] 4 15 6 2 4 2" xfId="11688" xr:uid="{00000000-0005-0000-0000-0000685B0000}"/>
    <cellStyle name="Comma [0] 4 15 6 2 6" xfId="10092" xr:uid="{00000000-0005-0000-0000-0000AF4E0000}"/>
    <cellStyle name="Comma [0] 4 15 6 3" xfId="1389" xr:uid="{00000000-0005-0000-0000-0000D60A0000}"/>
    <cellStyle name="Comma [0] 4 15 6 3 3" xfId="11160" xr:uid="{00000000-0005-0000-0000-00002A570000}"/>
    <cellStyle name="Comma [0] 4 15 6 4 2" xfId="7388" xr:uid="{00000000-0005-0000-0000-00007B390000}"/>
    <cellStyle name="Comma [0] 4 15 6 5" xfId="3544" xr:uid="{00000000-0005-0000-0000-0000CC1B0000}"/>
    <cellStyle name="Comma [0] 4 15 6 5 3" xfId="13314" xr:uid="{00000000-0005-0000-0000-000020680000}"/>
    <cellStyle name="Comma [0] 4 15 6 6 2" xfId="10632" xr:uid="{00000000-0005-0000-0000-0000EC520000}"/>
    <cellStyle name="Comma [0] 4 15 6 7" xfId="4612" xr:uid="{00000000-0005-0000-0000-000047240000}"/>
    <cellStyle name="Comma [0] 4 15 6 9" xfId="14382" xr:uid="{00000000-0005-0000-0000-00009B700000}"/>
    <cellStyle name="Comma [0] 4 15 7 2" xfId="2539" xr:uid="{00000000-0005-0000-0000-0000FE130000}"/>
    <cellStyle name="Comma [0] 4 15 7 2 3" xfId="12309" xr:uid="{00000000-0005-0000-0000-000052600000}"/>
    <cellStyle name="Comma [0] 4 15 7 3 2" xfId="8554" xr:uid="{00000000-0005-0000-0000-0000A3420000}"/>
    <cellStyle name="Comma [0] 4 15 7 4" xfId="6366" xr:uid="{00000000-0005-0000-0000-0000AD310000}"/>
    <cellStyle name="Comma [0] 4 15 7 5" xfId="4705" xr:uid="{00000000-0005-0000-0000-0000F4240000}"/>
    <cellStyle name="Comma [0] 4 15 7 7" xfId="14475" xr:uid="{00000000-0005-0000-0000-000048710000}"/>
    <cellStyle name="Comma [0] 4 15 8 2" xfId="5807" xr:uid="{00000000-0005-0000-0000-00006F2D0000}"/>
    <cellStyle name="Comma [0] 4 15 8 4" xfId="15577" xr:uid="{00000000-0005-0000-0000-0000C3790000}"/>
    <cellStyle name="Comma [0] 4 15 9 2" xfId="6923" xr:uid="{00000000-0005-0000-0000-0000EB350000}"/>
    <cellStyle name="Comma [0] 4 16" xfId="179" xr:uid="{00000000-0005-0000-0000-00004E010000}"/>
    <cellStyle name="Comma [0] 4 16 10 2" xfId="8019" xr:uid="{00000000-0005-0000-0000-0000713E0000}"/>
    <cellStyle name="Comma [0] 4 16 11" xfId="5273" xr:uid="{00000000-0005-0000-0000-00003D290000}"/>
    <cellStyle name="Comma [0] 4 16 11 3" xfId="15043" xr:uid="{00000000-0005-0000-0000-000091750000}"/>
    <cellStyle name="Comma [0] 4 16 13" xfId="9122" xr:uid="{00000000-0005-0000-0000-0000EC460000}"/>
    <cellStyle name="Comma [0] 4 16 2" xfId="375" xr:uid="{00000000-0005-0000-0000-0000C7020000}"/>
    <cellStyle name="Comma [0] 4 16 2 2 2" xfId="2643" xr:uid="{00000000-0005-0000-0000-0000C0140000}"/>
    <cellStyle name="Comma [0] 4 16 2 2 2 3" xfId="12413" xr:uid="{00000000-0005-0000-0000-000014610000}"/>
    <cellStyle name="Comma [0] 4 16 2 2 3 2" xfId="8658" xr:uid="{00000000-0005-0000-0000-000065430000}"/>
    <cellStyle name="Comma [0] 4 16 2 2 4" xfId="6470" xr:uid="{00000000-0005-0000-0000-00006F320000}"/>
    <cellStyle name="Comma [0] 4 16 2 2 5" xfId="4809" xr:uid="{00000000-0005-0000-0000-0000B6250000}"/>
    <cellStyle name="Comma [0] 4 16 2 2 7" xfId="14579" xr:uid="{00000000-0005-0000-0000-00000A720000}"/>
    <cellStyle name="Comma [0] 4 16 2 3 2" xfId="5911" xr:uid="{00000000-0005-0000-0000-0000312E0000}"/>
    <cellStyle name="Comma [0] 4 16 2 3 4" xfId="15681" xr:uid="{00000000-0005-0000-0000-0000857A0000}"/>
    <cellStyle name="Comma [0] 4 16 2 4 2" xfId="7026" xr:uid="{00000000-0005-0000-0000-0000AC360000}"/>
    <cellStyle name="Comma [0] 4 16 2 5" xfId="3182" xr:uid="{00000000-0005-0000-0000-0000FD180000}"/>
    <cellStyle name="Comma [0] 4 16 2 5 3" xfId="12952" xr:uid="{00000000-0005-0000-0000-000051650000}"/>
    <cellStyle name="Comma [0] 4 16 2 6 2" xfId="10270" xr:uid="{00000000-0005-0000-0000-00001D500000}"/>
    <cellStyle name="Comma [0] 4 16 2 7" xfId="4250" xr:uid="{00000000-0005-0000-0000-000078210000}"/>
    <cellStyle name="Comma [0] 4 16 2 9" xfId="14020" xr:uid="{00000000-0005-0000-0000-0000CC6D0000}"/>
    <cellStyle name="Comma [0] 4 16 3 2" xfId="1657" xr:uid="{00000000-0005-0000-0000-0000FE0C0000}"/>
    <cellStyle name="Comma [0] 4 16 3 2 2 2" xfId="7656" xr:uid="{00000000-0005-0000-0000-0000A33B0000}"/>
    <cellStyle name="Comma [0] 4 16 3 2 3" xfId="3812" xr:uid="{00000000-0005-0000-0000-0000F41D0000}"/>
    <cellStyle name="Comma [0] 4 16 3 2 3 3" xfId="13582" xr:uid="{00000000-0005-0000-0000-0000486A0000}"/>
    <cellStyle name="Comma [0] 4 16 3 2 4 2" xfId="11428" xr:uid="{00000000-0005-0000-0000-000052590000}"/>
    <cellStyle name="Comma [0] 4 16 3 2 6" xfId="9832" xr:uid="{00000000-0005-0000-0000-0000994C0000}"/>
    <cellStyle name="Comma [0] 4 16 3 3" xfId="1129" xr:uid="{00000000-0005-0000-0000-0000C0080000}"/>
    <cellStyle name="Comma [0] 4 16 3 3 3" xfId="10901" xr:uid="{00000000-0005-0000-0000-000014550000}"/>
    <cellStyle name="Comma [0] 4 16 3 4" xfId="2187" xr:uid="{00000000-0005-0000-0000-00003B110000}"/>
    <cellStyle name="Comma [0] 4 16 3 4 3" xfId="11957" xr:uid="{00000000-0005-0000-0000-00008F5D0000}"/>
    <cellStyle name="Comma [0] 4 16 3 5 2" xfId="8202" xr:uid="{00000000-0005-0000-0000-0000E03F0000}"/>
    <cellStyle name="Comma [0] 4 16 3 6" xfId="5456" xr:uid="{00000000-0005-0000-0000-0000AC2A0000}"/>
    <cellStyle name="Comma [0] 4 16 3 6 3" xfId="15226" xr:uid="{00000000-0005-0000-0000-000000770000}"/>
    <cellStyle name="Comma [0] 4 16 3 8" xfId="9305" xr:uid="{00000000-0005-0000-0000-00005B480000}"/>
    <cellStyle name="Comma [0] 4 16 4" xfId="624" xr:uid="{00000000-0005-0000-0000-0000B7040000}"/>
    <cellStyle name="Comma [0] 4 16 4 2 2" xfId="2829" xr:uid="{00000000-0005-0000-0000-000030160000}"/>
    <cellStyle name="Comma [0] 4 16 4 2 2 3" xfId="12599" xr:uid="{00000000-0005-0000-0000-000084620000}"/>
    <cellStyle name="Comma [0] 4 16 4 2 3 2" xfId="8844" xr:uid="{00000000-0005-0000-0000-0000D5440000}"/>
    <cellStyle name="Comma [0] 4 16 4 2 4" xfId="6656" xr:uid="{00000000-0005-0000-0000-0000DF330000}"/>
    <cellStyle name="Comma [0] 4 16 4 2 5" xfId="4995" xr:uid="{00000000-0005-0000-0000-000026270000}"/>
    <cellStyle name="Comma [0] 4 16 4 2 7" xfId="14765" xr:uid="{00000000-0005-0000-0000-00007A730000}"/>
    <cellStyle name="Comma [0] 4 16 4 3 2" xfId="6097" xr:uid="{00000000-0005-0000-0000-0000A12F0000}"/>
    <cellStyle name="Comma [0] 4 16 4 3 4" xfId="15867" xr:uid="{00000000-0005-0000-0000-0000F57B0000}"/>
    <cellStyle name="Comma [0] 4 16 4 4 2" xfId="7212" xr:uid="{00000000-0005-0000-0000-00001C380000}"/>
    <cellStyle name="Comma [0] 4 16 4 5" xfId="3368" xr:uid="{00000000-0005-0000-0000-00006D1A0000}"/>
    <cellStyle name="Comma [0] 4 16 4 5 3" xfId="13138" xr:uid="{00000000-0005-0000-0000-0000C1660000}"/>
    <cellStyle name="Comma [0] 4 16 4 6 2" xfId="10456" xr:uid="{00000000-0005-0000-0000-00008D510000}"/>
    <cellStyle name="Comma [0] 4 16 4 7" xfId="4436" xr:uid="{00000000-0005-0000-0000-0000E8220000}"/>
    <cellStyle name="Comma [0] 4 16 4 9" xfId="14206" xr:uid="{00000000-0005-0000-0000-00003C6F0000}"/>
    <cellStyle name="Comma [0] 4 16 5 2" xfId="1839" xr:uid="{00000000-0005-0000-0000-00006A0E0000}"/>
    <cellStyle name="Comma [0] 4 16 5 2 2 2" xfId="7838" xr:uid="{00000000-0005-0000-0000-00000F3D0000}"/>
    <cellStyle name="Comma [0] 4 16 5 2 3" xfId="3994" xr:uid="{00000000-0005-0000-0000-0000601F0000}"/>
    <cellStyle name="Comma [0] 4 16 5 2 3 3" xfId="13764" xr:uid="{00000000-0005-0000-0000-0000B46B0000}"/>
    <cellStyle name="Comma [0] 4 16 5 2 4 2" xfId="11610" xr:uid="{00000000-0005-0000-0000-0000BE5A0000}"/>
    <cellStyle name="Comma [0] 4 16 5 2 6" xfId="10014" xr:uid="{00000000-0005-0000-0000-0000054E0000}"/>
    <cellStyle name="Comma [0] 4 16 5 3" xfId="1311" xr:uid="{00000000-0005-0000-0000-00002C0A0000}"/>
    <cellStyle name="Comma [0] 4 16 5 3 3" xfId="11082" xr:uid="{00000000-0005-0000-0000-000080560000}"/>
    <cellStyle name="Comma [0] 4 16 5 4" xfId="2368" xr:uid="{00000000-0005-0000-0000-0000A7120000}"/>
    <cellStyle name="Comma [0] 4 16 5 4 3" xfId="12138" xr:uid="{00000000-0005-0000-0000-0000FB5E0000}"/>
    <cellStyle name="Comma [0] 4 16 5 5 2" xfId="8383" xr:uid="{00000000-0005-0000-0000-00004C410000}"/>
    <cellStyle name="Comma [0] 4 16 5 6" xfId="5637" xr:uid="{00000000-0005-0000-0000-0000182C0000}"/>
    <cellStyle name="Comma [0] 4 16 5 6 3" xfId="15407" xr:uid="{00000000-0005-0000-0000-00006C780000}"/>
    <cellStyle name="Comma [0] 4 16 5 8" xfId="9486" xr:uid="{00000000-0005-0000-0000-0000C7490000}"/>
    <cellStyle name="Comma [0] 4 16 6" xfId="856" xr:uid="{00000000-0005-0000-0000-00008F060000}"/>
    <cellStyle name="Comma [0] 4 16 6 2 2" xfId="3009" xr:uid="{00000000-0005-0000-0000-00009A170000}"/>
    <cellStyle name="Comma [0] 4 16 6 2 2 3" xfId="12779" xr:uid="{00000000-0005-0000-0000-0000EE630000}"/>
    <cellStyle name="Comma [0] 4 16 6 2 3 2" xfId="9024" xr:uid="{00000000-0005-0000-0000-00003F460000}"/>
    <cellStyle name="Comma [0] 4 16 6 2 4" xfId="6836" xr:uid="{00000000-0005-0000-0000-000049350000}"/>
    <cellStyle name="Comma [0] 4 16 6 2 5" xfId="5175" xr:uid="{00000000-0005-0000-0000-000090280000}"/>
    <cellStyle name="Comma [0] 4 16 6 2 7" xfId="14945" xr:uid="{00000000-0005-0000-0000-0000E4740000}"/>
    <cellStyle name="Comma [0] 4 16 6 3 2" xfId="6278" xr:uid="{00000000-0005-0000-0000-00000B310000}"/>
    <cellStyle name="Comma [0] 4 16 6 4" xfId="2451" xr:uid="{00000000-0005-0000-0000-00005C130000}"/>
    <cellStyle name="Comma [0] 4 16 6 4 3" xfId="12221" xr:uid="{00000000-0005-0000-0000-0000B05F0000}"/>
    <cellStyle name="Comma [0] 4 16 6 5 2" xfId="8466" xr:uid="{00000000-0005-0000-0000-000001420000}"/>
    <cellStyle name="Comma [0] 4 16 6 6" xfId="5720" xr:uid="{00000000-0005-0000-0000-0000CD2C0000}"/>
    <cellStyle name="Comma [0] 4 16 6 6 3" xfId="15490" xr:uid="{00000000-0005-0000-0000-000021790000}"/>
    <cellStyle name="Comma [0] 4 16 6 8" xfId="9569" xr:uid="{00000000-0005-0000-0000-00007C4A0000}"/>
    <cellStyle name="Comma [0] 4 16 7" xfId="1474" xr:uid="{00000000-0005-0000-0000-00008E0B0000}"/>
    <cellStyle name="Comma [0] 4 16 7 2 2" xfId="7473" xr:uid="{00000000-0005-0000-0000-0000333A0000}"/>
    <cellStyle name="Comma [0] 4 16 7 3" xfId="3629" xr:uid="{00000000-0005-0000-0000-0000841C0000}"/>
    <cellStyle name="Comma [0] 4 16 7 3 3" xfId="13399" xr:uid="{00000000-0005-0000-0000-0000D8680000}"/>
    <cellStyle name="Comma [0] 4 16 7 4 2" xfId="11245" xr:uid="{00000000-0005-0000-0000-0000E2570000}"/>
    <cellStyle name="Comma [0] 4 16 7 6" xfId="9649" xr:uid="{00000000-0005-0000-0000-0000294B0000}"/>
    <cellStyle name="Comma [0] 4 16 8" xfId="946" xr:uid="{00000000-0005-0000-0000-000050070000}"/>
    <cellStyle name="Comma [0] 4 16 8 3" xfId="10718" xr:uid="{00000000-0005-0000-0000-0000A4530000}"/>
    <cellStyle name="Comma [0] 4 16 9" xfId="2004" xr:uid="{00000000-0005-0000-0000-0000CC0F0000}"/>
    <cellStyle name="Comma [0] 4 16 9 3" xfId="11774" xr:uid="{00000000-0005-0000-0000-0000205C0000}"/>
    <cellStyle name="Comma [0] 4 17 2" xfId="1481" xr:uid="{00000000-0005-0000-0000-00009D0B0000}"/>
    <cellStyle name="Comma [0] 4 17 2 2 2" xfId="7480" xr:uid="{00000000-0005-0000-0000-0000423A0000}"/>
    <cellStyle name="Comma [0] 4 17 2 3" xfId="3636" xr:uid="{00000000-0005-0000-0000-0000931C0000}"/>
    <cellStyle name="Comma [0] 4 17 2 3 3" xfId="13406" xr:uid="{00000000-0005-0000-0000-0000E7680000}"/>
    <cellStyle name="Comma [0] 4 17 2 4 2" xfId="11252" xr:uid="{00000000-0005-0000-0000-0000F1570000}"/>
    <cellStyle name="Comma [0] 4 17 2 6" xfId="9656" xr:uid="{00000000-0005-0000-0000-0000384B0000}"/>
    <cellStyle name="Comma [0] 4 17 3" xfId="953" xr:uid="{00000000-0005-0000-0000-00005F070000}"/>
    <cellStyle name="Comma [0] 4 17 3 3" xfId="10725" xr:uid="{00000000-0005-0000-0000-0000B3530000}"/>
    <cellStyle name="Comma [0] 4 17 4" xfId="2011" xr:uid="{00000000-0005-0000-0000-0000DA0F0000}"/>
    <cellStyle name="Comma [0] 4 17 4 3" xfId="11781" xr:uid="{00000000-0005-0000-0000-00002E5C0000}"/>
    <cellStyle name="Comma [0] 4 17 5 2" xfId="8026" xr:uid="{00000000-0005-0000-0000-00007F3E0000}"/>
    <cellStyle name="Comma [0] 4 17 6" xfId="5280" xr:uid="{00000000-0005-0000-0000-00004B290000}"/>
    <cellStyle name="Comma [0] 4 17 6 3" xfId="15050" xr:uid="{00000000-0005-0000-0000-00009F750000}"/>
    <cellStyle name="Comma [0] 4 17 8" xfId="9129" xr:uid="{00000000-0005-0000-0000-0000FA460000}"/>
    <cellStyle name="Comma [0] 4 18" xfId="401" xr:uid="{00000000-0005-0000-0000-0000FA020000}"/>
    <cellStyle name="Comma [0] 4 18 2 2" xfId="2656" xr:uid="{00000000-0005-0000-0000-0000D6140000}"/>
    <cellStyle name="Comma [0] 4 18 2 2 3" xfId="12426" xr:uid="{00000000-0005-0000-0000-00002A610000}"/>
    <cellStyle name="Comma [0] 4 18 2 3 2" xfId="8671" xr:uid="{00000000-0005-0000-0000-00007B430000}"/>
    <cellStyle name="Comma [0] 4 18 2 4" xfId="6483" xr:uid="{00000000-0005-0000-0000-000085320000}"/>
    <cellStyle name="Comma [0] 4 18 2 5" xfId="4822" xr:uid="{00000000-0005-0000-0000-0000CC250000}"/>
    <cellStyle name="Comma [0] 4 18 2 7" xfId="14592" xr:uid="{00000000-0005-0000-0000-000020720000}"/>
    <cellStyle name="Comma [0] 4 18 3 2" xfId="5924" xr:uid="{00000000-0005-0000-0000-0000472E0000}"/>
    <cellStyle name="Comma [0] 4 18 3 4" xfId="15694" xr:uid="{00000000-0005-0000-0000-00009B7A0000}"/>
    <cellStyle name="Comma [0] 4 18 4 2" xfId="7039" xr:uid="{00000000-0005-0000-0000-0000C2360000}"/>
    <cellStyle name="Comma [0] 4 18 5" xfId="3195" xr:uid="{00000000-0005-0000-0000-000013190000}"/>
    <cellStyle name="Comma [0] 4 18 5 3" xfId="12965" xr:uid="{00000000-0005-0000-0000-000067650000}"/>
    <cellStyle name="Comma [0] 4 18 6 2" xfId="10283" xr:uid="{00000000-0005-0000-0000-000033500000}"/>
    <cellStyle name="Comma [0] 4 18 7" xfId="4263" xr:uid="{00000000-0005-0000-0000-00008E210000}"/>
    <cellStyle name="Comma [0] 4 18 9" xfId="14033" xr:uid="{00000000-0005-0000-0000-0000E26D0000}"/>
    <cellStyle name="Comma [0] 4 19 2" xfId="1665" xr:uid="{00000000-0005-0000-0000-00000E0D0000}"/>
    <cellStyle name="Comma [0] 4 19 2 2 2" xfId="7664" xr:uid="{00000000-0005-0000-0000-0000B33B0000}"/>
    <cellStyle name="Comma [0] 4 19 2 3" xfId="3820" xr:uid="{00000000-0005-0000-0000-0000041E0000}"/>
    <cellStyle name="Comma [0] 4 19 2 3 3" xfId="13590" xr:uid="{00000000-0005-0000-0000-0000586A0000}"/>
    <cellStyle name="Comma [0] 4 19 2 4 2" xfId="11436" xr:uid="{00000000-0005-0000-0000-000062590000}"/>
    <cellStyle name="Comma [0] 4 19 2 6" xfId="9840" xr:uid="{00000000-0005-0000-0000-0000A94C0000}"/>
    <cellStyle name="Comma [0] 4 19 3" xfId="1137" xr:uid="{00000000-0005-0000-0000-0000D0080000}"/>
    <cellStyle name="Comma [0] 4 19 3 3" xfId="10909" xr:uid="{00000000-0005-0000-0000-000024550000}"/>
    <cellStyle name="Comma [0] 4 19 4" xfId="2195" xr:uid="{00000000-0005-0000-0000-00004B110000}"/>
    <cellStyle name="Comma [0] 4 19 4 3" xfId="11965" xr:uid="{00000000-0005-0000-0000-00009F5D0000}"/>
    <cellStyle name="Comma [0] 4 19 5 2" xfId="8210" xr:uid="{00000000-0005-0000-0000-0000F03F0000}"/>
    <cellStyle name="Comma [0] 4 19 6" xfId="5464" xr:uid="{00000000-0005-0000-0000-0000BC2A0000}"/>
    <cellStyle name="Comma [0] 4 19 6 3" xfId="15234" xr:uid="{00000000-0005-0000-0000-000010770000}"/>
    <cellStyle name="Comma [0] 4 19 8" xfId="9313" xr:uid="{00000000-0005-0000-0000-00006B480000}"/>
    <cellStyle name="Comma [0] 4 2" xfId="44" xr:uid="{00000000-0005-0000-0000-00004E000000}"/>
    <cellStyle name="Comma [0] 4 2 10 2" xfId="7935" xr:uid="{00000000-0005-0000-0000-0000DC3D0000}"/>
    <cellStyle name="Comma [0] 4 2 11" xfId="5189" xr:uid="{00000000-0005-0000-0000-0000A8280000}"/>
    <cellStyle name="Comma [0] 4 2 11 3" xfId="14959" xr:uid="{00000000-0005-0000-0000-0000FC740000}"/>
    <cellStyle name="Comma [0] 4 2 13" xfId="9038" xr:uid="{00000000-0005-0000-0000-000057460000}"/>
    <cellStyle name="Comma [0] 4 2 2" xfId="268" xr:uid="{00000000-0005-0000-0000-000006020000}"/>
    <cellStyle name="Comma [0] 4 2 2 2 2" xfId="2559" xr:uid="{00000000-0005-0000-0000-00002A140000}"/>
    <cellStyle name="Comma [0] 4 2 2 2 2 3" xfId="12329" xr:uid="{00000000-0005-0000-0000-00007E600000}"/>
    <cellStyle name="Comma [0] 4 2 2 2 3 2" xfId="8574" xr:uid="{00000000-0005-0000-0000-0000CF420000}"/>
    <cellStyle name="Comma [0] 4 2 2 2 4" xfId="6386" xr:uid="{00000000-0005-0000-0000-0000D9310000}"/>
    <cellStyle name="Comma [0] 4 2 2 2 5" xfId="4725" xr:uid="{00000000-0005-0000-0000-000020250000}"/>
    <cellStyle name="Comma [0] 4 2 2 2 7" xfId="14495" xr:uid="{00000000-0005-0000-0000-000074710000}"/>
    <cellStyle name="Comma [0] 4 2 2 3 2" xfId="5827" xr:uid="{00000000-0005-0000-0000-00009B2D0000}"/>
    <cellStyle name="Comma [0] 4 2 2 3 4" xfId="15597" xr:uid="{00000000-0005-0000-0000-0000EF790000}"/>
    <cellStyle name="Comma [0] 4 2 2 4 2" xfId="6942" xr:uid="{00000000-0005-0000-0000-000016360000}"/>
    <cellStyle name="Comma [0] 4 2 2 5" xfId="3098" xr:uid="{00000000-0005-0000-0000-000067180000}"/>
    <cellStyle name="Comma [0] 4 2 2 5 3" xfId="12868" xr:uid="{00000000-0005-0000-0000-0000BB640000}"/>
    <cellStyle name="Comma [0] 4 2 2 6 2" xfId="10186" xr:uid="{00000000-0005-0000-0000-0000874F0000}"/>
    <cellStyle name="Comma [0] 4 2 2 7" xfId="4166" xr:uid="{00000000-0005-0000-0000-0000E2200000}"/>
    <cellStyle name="Comma [0] 4 2 2 9" xfId="13936" xr:uid="{00000000-0005-0000-0000-0000366D0000}"/>
    <cellStyle name="Comma [0] 4 2 3 2" xfId="1573" xr:uid="{00000000-0005-0000-0000-0000690C0000}"/>
    <cellStyle name="Comma [0] 4 2 3 2 2 2" xfId="7572" xr:uid="{00000000-0005-0000-0000-00000E3B0000}"/>
    <cellStyle name="Comma [0] 4 2 3 2 3" xfId="3728" xr:uid="{00000000-0005-0000-0000-00005F1D0000}"/>
    <cellStyle name="Comma [0] 4 2 3 2 3 3" xfId="13498" xr:uid="{00000000-0005-0000-0000-0000B3690000}"/>
    <cellStyle name="Comma [0] 4 2 3 2 4 2" xfId="11344" xr:uid="{00000000-0005-0000-0000-0000BD580000}"/>
    <cellStyle name="Comma [0] 4 2 3 2 6" xfId="9748" xr:uid="{00000000-0005-0000-0000-0000044C0000}"/>
    <cellStyle name="Comma [0] 4 2 3 3" xfId="1045" xr:uid="{00000000-0005-0000-0000-00002B080000}"/>
    <cellStyle name="Comma [0] 4 2 3 3 3" xfId="10817" xr:uid="{00000000-0005-0000-0000-00007F540000}"/>
    <cellStyle name="Comma [0] 4 2 3 4" xfId="2103" xr:uid="{00000000-0005-0000-0000-0000A6100000}"/>
    <cellStyle name="Comma [0] 4 2 3 4 3" xfId="11873" xr:uid="{00000000-0005-0000-0000-0000FA5C0000}"/>
    <cellStyle name="Comma [0] 4 2 3 5 2" xfId="8118" xr:uid="{00000000-0005-0000-0000-00004B3F0000}"/>
    <cellStyle name="Comma [0] 4 2 3 6" xfId="5372" xr:uid="{00000000-0005-0000-0000-0000172A0000}"/>
    <cellStyle name="Comma [0] 4 2 3 6 3" xfId="15142" xr:uid="{00000000-0005-0000-0000-00006B760000}"/>
    <cellStyle name="Comma [0] 4 2 3 8" xfId="9221" xr:uid="{00000000-0005-0000-0000-0000C6470000}"/>
    <cellStyle name="Comma [0] 4 2 4" xfId="538" xr:uid="{00000000-0005-0000-0000-00001F040000}"/>
    <cellStyle name="Comma [0] 4 2 4 2 2" xfId="2744" xr:uid="{00000000-0005-0000-0000-00009A150000}"/>
    <cellStyle name="Comma [0] 4 2 4 2 2 3" xfId="12514" xr:uid="{00000000-0005-0000-0000-0000EE610000}"/>
    <cellStyle name="Comma [0] 4 2 4 2 3 2" xfId="8759" xr:uid="{00000000-0005-0000-0000-00003F440000}"/>
    <cellStyle name="Comma [0] 4 2 4 2 4" xfId="6571" xr:uid="{00000000-0005-0000-0000-000049330000}"/>
    <cellStyle name="Comma [0] 4 2 4 2 5" xfId="4910" xr:uid="{00000000-0005-0000-0000-000090260000}"/>
    <cellStyle name="Comma [0] 4 2 4 2 7" xfId="14680" xr:uid="{00000000-0005-0000-0000-0000E4720000}"/>
    <cellStyle name="Comma [0] 4 2 4 3 2" xfId="6012" xr:uid="{00000000-0005-0000-0000-00000B2F0000}"/>
    <cellStyle name="Comma [0] 4 2 4 3 4" xfId="15782" xr:uid="{00000000-0005-0000-0000-00005F7B0000}"/>
    <cellStyle name="Comma [0] 4 2 4 4 2" xfId="7127" xr:uid="{00000000-0005-0000-0000-000086370000}"/>
    <cellStyle name="Comma [0] 4 2 4 5" xfId="3283" xr:uid="{00000000-0005-0000-0000-0000D7190000}"/>
    <cellStyle name="Comma [0] 4 2 4 5 3" xfId="13053" xr:uid="{00000000-0005-0000-0000-00002B660000}"/>
    <cellStyle name="Comma [0] 4 2 4 6 2" xfId="10371" xr:uid="{00000000-0005-0000-0000-0000F7500000}"/>
    <cellStyle name="Comma [0] 4 2 4 7" xfId="4351" xr:uid="{00000000-0005-0000-0000-000052220000}"/>
    <cellStyle name="Comma [0] 4 2 4 9" xfId="14121" xr:uid="{00000000-0005-0000-0000-0000A66E0000}"/>
    <cellStyle name="Comma [0] 4 2 5 2" xfId="1755" xr:uid="{00000000-0005-0000-0000-0000D50D0000}"/>
    <cellStyle name="Comma [0] 4 2 5 2 2 2" xfId="7754" xr:uid="{00000000-0005-0000-0000-00007A3C0000}"/>
    <cellStyle name="Comma [0] 4 2 5 2 3" xfId="3910" xr:uid="{00000000-0005-0000-0000-0000CB1E0000}"/>
    <cellStyle name="Comma [0] 4 2 5 2 3 3" xfId="13680" xr:uid="{00000000-0005-0000-0000-00001F6B0000}"/>
    <cellStyle name="Comma [0] 4 2 5 2 4 2" xfId="11526" xr:uid="{00000000-0005-0000-0000-0000295A0000}"/>
    <cellStyle name="Comma [0] 4 2 5 2 6" xfId="9930" xr:uid="{00000000-0005-0000-0000-0000704D0000}"/>
    <cellStyle name="Comma [0] 4 2 5 3" xfId="1227" xr:uid="{00000000-0005-0000-0000-000097090000}"/>
    <cellStyle name="Comma [0] 4 2 5 3 3" xfId="10999" xr:uid="{00000000-0005-0000-0000-0000EB550000}"/>
    <cellStyle name="Comma [0] 4 2 5 4" xfId="2285" xr:uid="{00000000-0005-0000-0000-000012120000}"/>
    <cellStyle name="Comma [0] 4 2 5 4 3" xfId="12055" xr:uid="{00000000-0005-0000-0000-0000665E0000}"/>
    <cellStyle name="Comma [0] 4 2 5 5 2" xfId="8300" xr:uid="{00000000-0005-0000-0000-0000B7400000}"/>
    <cellStyle name="Comma [0] 4 2 5 6" xfId="5554" xr:uid="{00000000-0005-0000-0000-0000832B0000}"/>
    <cellStyle name="Comma [0] 4 2 5 6 3" xfId="15324" xr:uid="{00000000-0005-0000-0000-0000D7770000}"/>
    <cellStyle name="Comma [0] 4 2 5 8" xfId="9403" xr:uid="{00000000-0005-0000-0000-000032490000}"/>
    <cellStyle name="Comma [0] 4 2 6" xfId="773" xr:uid="{00000000-0005-0000-0000-0000FA050000}"/>
    <cellStyle name="Comma [0] 4 2 6 2 2" xfId="2926" xr:uid="{00000000-0005-0000-0000-000005170000}"/>
    <cellStyle name="Comma [0] 4 2 6 2 2 3" xfId="12696" xr:uid="{00000000-0005-0000-0000-000059630000}"/>
    <cellStyle name="Comma [0] 4 2 6 2 3 2" xfId="8941" xr:uid="{00000000-0005-0000-0000-0000AA450000}"/>
    <cellStyle name="Comma [0] 4 2 6 2 4" xfId="6753" xr:uid="{00000000-0005-0000-0000-0000B4340000}"/>
    <cellStyle name="Comma [0] 4 2 6 2 5" xfId="5092" xr:uid="{00000000-0005-0000-0000-0000FB270000}"/>
    <cellStyle name="Comma [0] 4 2 6 2 7" xfId="14862" xr:uid="{00000000-0005-0000-0000-00004F740000}"/>
    <cellStyle name="Comma [0] 4 2 6 3 2" xfId="6195" xr:uid="{00000000-0005-0000-0000-000076300000}"/>
    <cellStyle name="Comma [0] 4 2 6 3 4" xfId="15964" xr:uid="{00000000-0005-0000-0000-0000CA7C0000}"/>
    <cellStyle name="Comma [0] 4 2 6 4 2" xfId="7310" xr:uid="{00000000-0005-0000-0000-0000F1380000}"/>
    <cellStyle name="Comma [0] 4 2 6 5" xfId="3466" xr:uid="{00000000-0005-0000-0000-0000421B0000}"/>
    <cellStyle name="Comma [0] 4 2 6 5 3" xfId="13236" xr:uid="{00000000-0005-0000-0000-000096670000}"/>
    <cellStyle name="Comma [0] 4 2 6 6 2" xfId="10554" xr:uid="{00000000-0005-0000-0000-000062520000}"/>
    <cellStyle name="Comma [0] 4 2 6 7" xfId="4534" xr:uid="{00000000-0005-0000-0000-0000BD230000}"/>
    <cellStyle name="Comma [0] 4 2 6 9" xfId="14304" xr:uid="{00000000-0005-0000-0000-000011700000}"/>
    <cellStyle name="Comma [0] 4 2 7 2" xfId="2461" xr:uid="{00000000-0005-0000-0000-000074130000}"/>
    <cellStyle name="Comma [0] 4 2 7 2 3" xfId="12231" xr:uid="{00000000-0005-0000-0000-0000C85F0000}"/>
    <cellStyle name="Comma [0] 4 2 7 3 2" xfId="8476" xr:uid="{00000000-0005-0000-0000-000019420000}"/>
    <cellStyle name="Comma [0] 4 2 7 4" xfId="6288" xr:uid="{00000000-0005-0000-0000-000023310000}"/>
    <cellStyle name="Comma [0] 4 2 7 5" xfId="4627" xr:uid="{00000000-0005-0000-0000-00006A240000}"/>
    <cellStyle name="Comma [0] 4 2 7 7" xfId="14397" xr:uid="{00000000-0005-0000-0000-0000BE700000}"/>
    <cellStyle name="Comma [0] 4 2 8 2" xfId="5730" xr:uid="{00000000-0005-0000-0000-0000E52C0000}"/>
    <cellStyle name="Comma [0] 4 2 8 4" xfId="15500" xr:uid="{00000000-0005-0000-0000-000039790000}"/>
    <cellStyle name="Comma [0] 4 2 9 2" xfId="6846" xr:uid="{00000000-0005-0000-0000-000061350000}"/>
    <cellStyle name="Comma [0] 4 20" xfId="634" xr:uid="{00000000-0005-0000-0000-0000D0040000}"/>
    <cellStyle name="Comma [0] 4 20 2 2" xfId="2837" xr:uid="{00000000-0005-0000-0000-000040160000}"/>
    <cellStyle name="Comma [0] 4 20 2 2 3" xfId="12607" xr:uid="{00000000-0005-0000-0000-000094620000}"/>
    <cellStyle name="Comma [0] 4 20 2 3 2" xfId="8852" xr:uid="{00000000-0005-0000-0000-0000E5440000}"/>
    <cellStyle name="Comma [0] 4 20 2 4" xfId="6664" xr:uid="{00000000-0005-0000-0000-0000EF330000}"/>
    <cellStyle name="Comma [0] 4 20 2 5" xfId="5003" xr:uid="{00000000-0005-0000-0000-000036270000}"/>
    <cellStyle name="Comma [0] 4 20 2 7" xfId="14773" xr:uid="{00000000-0005-0000-0000-00008A730000}"/>
    <cellStyle name="Comma [0] 4 20 3 2" xfId="6105" xr:uid="{00000000-0005-0000-0000-0000B12F0000}"/>
    <cellStyle name="Comma [0] 4 20 3 4" xfId="15875" xr:uid="{00000000-0005-0000-0000-0000057C0000}"/>
    <cellStyle name="Comma [0] 4 20 4 2" xfId="7220" xr:uid="{00000000-0005-0000-0000-00002C380000}"/>
    <cellStyle name="Comma [0] 4 20 5" xfId="3376" xr:uid="{00000000-0005-0000-0000-00007D1A0000}"/>
    <cellStyle name="Comma [0] 4 20 5 3" xfId="13146" xr:uid="{00000000-0005-0000-0000-0000D1660000}"/>
    <cellStyle name="Comma [0] 4 20 6 2" xfId="10464" xr:uid="{00000000-0005-0000-0000-00009D510000}"/>
    <cellStyle name="Comma [0] 4 20 7" xfId="4444" xr:uid="{00000000-0005-0000-0000-0000F8220000}"/>
    <cellStyle name="Comma [0] 4 20 9" xfId="14214" xr:uid="{00000000-0005-0000-0000-00004C6F0000}"/>
    <cellStyle name="Comma [0] 4 21 2" xfId="1847" xr:uid="{00000000-0005-0000-0000-00007A0E0000}"/>
    <cellStyle name="Comma [0] 4 21 2 2 2" xfId="7846" xr:uid="{00000000-0005-0000-0000-00001F3D0000}"/>
    <cellStyle name="Comma [0] 4 21 2 3" xfId="4002" xr:uid="{00000000-0005-0000-0000-0000701F0000}"/>
    <cellStyle name="Comma [0] 4 21 2 3 3" xfId="13772" xr:uid="{00000000-0005-0000-0000-0000C46B0000}"/>
    <cellStyle name="Comma [0] 4 21 2 4 2" xfId="11618" xr:uid="{00000000-0005-0000-0000-0000CE5A0000}"/>
    <cellStyle name="Comma [0] 4 21 2 6" xfId="10022" xr:uid="{00000000-0005-0000-0000-0000154E0000}"/>
    <cellStyle name="Comma [0] 4 21 3" xfId="1319" xr:uid="{00000000-0005-0000-0000-00003C0A0000}"/>
    <cellStyle name="Comma [0] 4 21 3 3" xfId="11090" xr:uid="{00000000-0005-0000-0000-000090560000}"/>
    <cellStyle name="Comma [0] 4 21 4" xfId="2376" xr:uid="{00000000-0005-0000-0000-0000B7120000}"/>
    <cellStyle name="Comma [0] 4 21 4 3" xfId="12146" xr:uid="{00000000-0005-0000-0000-00000B5F0000}"/>
    <cellStyle name="Comma [0] 4 21 5 2" xfId="8391" xr:uid="{00000000-0005-0000-0000-00005C410000}"/>
    <cellStyle name="Comma [0] 4 21 6" xfId="5645" xr:uid="{00000000-0005-0000-0000-0000282C0000}"/>
    <cellStyle name="Comma [0] 4 21 6 3" xfId="15415" xr:uid="{00000000-0005-0000-0000-00007C780000}"/>
    <cellStyle name="Comma [0] 4 21 8" xfId="9494" xr:uid="{00000000-0005-0000-0000-0000D7490000}"/>
    <cellStyle name="Comma [0] 4 22" xfId="1402" xr:uid="{00000000-0005-0000-0000-0000EF0A0000}"/>
    <cellStyle name="Comma [0] 4 22 2 2" xfId="7401" xr:uid="{00000000-0005-0000-0000-000094390000}"/>
    <cellStyle name="Comma [0] 4 22 3" xfId="3557" xr:uid="{00000000-0005-0000-0000-0000E51B0000}"/>
    <cellStyle name="Comma [0] 4 22 3 3" xfId="13327" xr:uid="{00000000-0005-0000-0000-000039680000}"/>
    <cellStyle name="Comma [0] 4 22 4 2" xfId="11173" xr:uid="{00000000-0005-0000-0000-000043570000}"/>
    <cellStyle name="Comma [0] 4 22 6" xfId="9577" xr:uid="{00000000-0005-0000-0000-00008A4A0000}"/>
    <cellStyle name="Comma [0] 4 23" xfId="874" xr:uid="{00000000-0005-0000-0000-0000B1060000}"/>
    <cellStyle name="Comma [0] 4 23 3" xfId="10645" xr:uid="{00000000-0005-0000-0000-000005530000}"/>
    <cellStyle name="Comma [0] 4 24" xfId="1930" xr:uid="{00000000-0005-0000-0000-00002D0F0000}"/>
    <cellStyle name="Comma [0] 4 24 3" xfId="11701" xr:uid="{00000000-0005-0000-0000-0000815B0000}"/>
    <cellStyle name="Comma [0] 4 25 2" xfId="7929" xr:uid="{00000000-0005-0000-0000-0000D23D0000}"/>
    <cellStyle name="Comma [0] 4 26" xfId="5183" xr:uid="{00000000-0005-0000-0000-00009E280000}"/>
    <cellStyle name="Comma [0] 4 26 3" xfId="14953" xr:uid="{00000000-0005-0000-0000-0000F2740000}"/>
    <cellStyle name="Comma [0] 4 28" xfId="9032" xr:uid="{00000000-0005-0000-0000-00004D460000}"/>
    <cellStyle name="Comma [0] 4 3" xfId="54" xr:uid="{00000000-0005-0000-0000-000064000000}"/>
    <cellStyle name="Comma [0] 4 3 10 2" xfId="7940" xr:uid="{00000000-0005-0000-0000-0000E53D0000}"/>
    <cellStyle name="Comma [0] 4 3 11" xfId="5194" xr:uid="{00000000-0005-0000-0000-0000B1280000}"/>
    <cellStyle name="Comma [0] 4 3 11 3" xfId="14964" xr:uid="{00000000-0005-0000-0000-000005750000}"/>
    <cellStyle name="Comma [0] 4 3 13" xfId="9043" xr:uid="{00000000-0005-0000-0000-000060460000}"/>
    <cellStyle name="Comma [0] 4 3 2" xfId="277" xr:uid="{00000000-0005-0000-0000-000016020000}"/>
    <cellStyle name="Comma [0] 4 3 2 2 2" xfId="2564" xr:uid="{00000000-0005-0000-0000-000033140000}"/>
    <cellStyle name="Comma [0] 4 3 2 2 2 3" xfId="12334" xr:uid="{00000000-0005-0000-0000-000087600000}"/>
    <cellStyle name="Comma [0] 4 3 2 2 3 2" xfId="8579" xr:uid="{00000000-0005-0000-0000-0000D8420000}"/>
    <cellStyle name="Comma [0] 4 3 2 2 4" xfId="6391" xr:uid="{00000000-0005-0000-0000-0000E2310000}"/>
    <cellStyle name="Comma [0] 4 3 2 2 5" xfId="4730" xr:uid="{00000000-0005-0000-0000-000029250000}"/>
    <cellStyle name="Comma [0] 4 3 2 2 7" xfId="14500" xr:uid="{00000000-0005-0000-0000-00007D710000}"/>
    <cellStyle name="Comma [0] 4 3 2 3 2" xfId="5832" xr:uid="{00000000-0005-0000-0000-0000A42D0000}"/>
    <cellStyle name="Comma [0] 4 3 2 3 4" xfId="15602" xr:uid="{00000000-0005-0000-0000-0000F8790000}"/>
    <cellStyle name="Comma [0] 4 3 2 4 2" xfId="6947" xr:uid="{00000000-0005-0000-0000-00001F360000}"/>
    <cellStyle name="Comma [0] 4 3 2 5" xfId="3103" xr:uid="{00000000-0005-0000-0000-000070180000}"/>
    <cellStyle name="Comma [0] 4 3 2 5 3" xfId="12873" xr:uid="{00000000-0005-0000-0000-0000C4640000}"/>
    <cellStyle name="Comma [0] 4 3 2 6 2" xfId="10191" xr:uid="{00000000-0005-0000-0000-0000904F0000}"/>
    <cellStyle name="Comma [0] 4 3 2 7" xfId="4171" xr:uid="{00000000-0005-0000-0000-0000EB200000}"/>
    <cellStyle name="Comma [0] 4 3 2 9" xfId="13941" xr:uid="{00000000-0005-0000-0000-00003F6D0000}"/>
    <cellStyle name="Comma [0] 4 3 3 2" xfId="1578" xr:uid="{00000000-0005-0000-0000-0000720C0000}"/>
    <cellStyle name="Comma [0] 4 3 3 2 2 2" xfId="7577" xr:uid="{00000000-0005-0000-0000-0000173B0000}"/>
    <cellStyle name="Comma [0] 4 3 3 2 3" xfId="3733" xr:uid="{00000000-0005-0000-0000-0000681D0000}"/>
    <cellStyle name="Comma [0] 4 3 3 2 3 3" xfId="13503" xr:uid="{00000000-0005-0000-0000-0000BC690000}"/>
    <cellStyle name="Comma [0] 4 3 3 2 4 2" xfId="11349" xr:uid="{00000000-0005-0000-0000-0000C6580000}"/>
    <cellStyle name="Comma [0] 4 3 3 2 6" xfId="9753" xr:uid="{00000000-0005-0000-0000-00000D4C0000}"/>
    <cellStyle name="Comma [0] 4 3 3 3" xfId="1050" xr:uid="{00000000-0005-0000-0000-000034080000}"/>
    <cellStyle name="Comma [0] 4 3 3 3 3" xfId="10822" xr:uid="{00000000-0005-0000-0000-000088540000}"/>
    <cellStyle name="Comma [0] 4 3 3 4" xfId="2108" xr:uid="{00000000-0005-0000-0000-0000AF100000}"/>
    <cellStyle name="Comma [0] 4 3 3 4 3" xfId="11878" xr:uid="{00000000-0005-0000-0000-0000035D0000}"/>
    <cellStyle name="Comma [0] 4 3 3 5 2" xfId="8123" xr:uid="{00000000-0005-0000-0000-0000543F0000}"/>
    <cellStyle name="Comma [0] 4 3 3 6" xfId="5377" xr:uid="{00000000-0005-0000-0000-0000202A0000}"/>
    <cellStyle name="Comma [0] 4 3 3 6 3" xfId="15147" xr:uid="{00000000-0005-0000-0000-000074760000}"/>
    <cellStyle name="Comma [0] 4 3 3 8" xfId="9226" xr:uid="{00000000-0005-0000-0000-0000CF470000}"/>
    <cellStyle name="Comma [0] 4 3 4" xfId="543" xr:uid="{00000000-0005-0000-0000-000028040000}"/>
    <cellStyle name="Comma [0] 4 3 4 2 2" xfId="2749" xr:uid="{00000000-0005-0000-0000-0000A3150000}"/>
    <cellStyle name="Comma [0] 4 3 4 2 2 3" xfId="12519" xr:uid="{00000000-0005-0000-0000-0000F7610000}"/>
    <cellStyle name="Comma [0] 4 3 4 2 3 2" xfId="8764" xr:uid="{00000000-0005-0000-0000-000048440000}"/>
    <cellStyle name="Comma [0] 4 3 4 2 4" xfId="6576" xr:uid="{00000000-0005-0000-0000-000052330000}"/>
    <cellStyle name="Comma [0] 4 3 4 2 5" xfId="4915" xr:uid="{00000000-0005-0000-0000-000099260000}"/>
    <cellStyle name="Comma [0] 4 3 4 2 7" xfId="14685" xr:uid="{00000000-0005-0000-0000-0000ED720000}"/>
    <cellStyle name="Comma [0] 4 3 4 3 2" xfId="6017" xr:uid="{00000000-0005-0000-0000-0000142F0000}"/>
    <cellStyle name="Comma [0] 4 3 4 3 4" xfId="15787" xr:uid="{00000000-0005-0000-0000-0000687B0000}"/>
    <cellStyle name="Comma [0] 4 3 4 4 2" xfId="7132" xr:uid="{00000000-0005-0000-0000-00008F370000}"/>
    <cellStyle name="Comma [0] 4 3 4 5" xfId="3288" xr:uid="{00000000-0005-0000-0000-0000E0190000}"/>
    <cellStyle name="Comma [0] 4 3 4 5 3" xfId="13058" xr:uid="{00000000-0005-0000-0000-000034660000}"/>
    <cellStyle name="Comma [0] 4 3 4 6 2" xfId="10376" xr:uid="{00000000-0005-0000-0000-000000510000}"/>
    <cellStyle name="Comma [0] 4 3 4 7" xfId="4356" xr:uid="{00000000-0005-0000-0000-00005B220000}"/>
    <cellStyle name="Comma [0] 4 3 4 9" xfId="14126" xr:uid="{00000000-0005-0000-0000-0000AF6E0000}"/>
    <cellStyle name="Comma [0] 4 3 5 2" xfId="1760" xr:uid="{00000000-0005-0000-0000-0000DE0D0000}"/>
    <cellStyle name="Comma [0] 4 3 5 2 2 2" xfId="7759" xr:uid="{00000000-0005-0000-0000-0000833C0000}"/>
    <cellStyle name="Comma [0] 4 3 5 2 3" xfId="3915" xr:uid="{00000000-0005-0000-0000-0000D41E0000}"/>
    <cellStyle name="Comma [0] 4 3 5 2 3 3" xfId="13685" xr:uid="{00000000-0005-0000-0000-0000286B0000}"/>
    <cellStyle name="Comma [0] 4 3 5 2 4 2" xfId="11531" xr:uid="{00000000-0005-0000-0000-0000325A0000}"/>
    <cellStyle name="Comma [0] 4 3 5 2 6" xfId="9935" xr:uid="{00000000-0005-0000-0000-0000794D0000}"/>
    <cellStyle name="Comma [0] 4 3 5 3" xfId="1232" xr:uid="{00000000-0005-0000-0000-0000A0090000}"/>
    <cellStyle name="Comma [0] 4 3 5 3 3" xfId="11004" xr:uid="{00000000-0005-0000-0000-0000F4550000}"/>
    <cellStyle name="Comma [0] 4 3 5 4" xfId="2290" xr:uid="{00000000-0005-0000-0000-00001B120000}"/>
    <cellStyle name="Comma [0] 4 3 5 4 3" xfId="12060" xr:uid="{00000000-0005-0000-0000-00006F5E0000}"/>
    <cellStyle name="Comma [0] 4 3 5 5 2" xfId="8305" xr:uid="{00000000-0005-0000-0000-0000C0400000}"/>
    <cellStyle name="Comma [0] 4 3 5 6" xfId="5559" xr:uid="{00000000-0005-0000-0000-00008C2B0000}"/>
    <cellStyle name="Comma [0] 4 3 5 6 3" xfId="15329" xr:uid="{00000000-0005-0000-0000-0000E0770000}"/>
    <cellStyle name="Comma [0] 4 3 5 8" xfId="9408" xr:uid="{00000000-0005-0000-0000-00003B490000}"/>
    <cellStyle name="Comma [0] 4 3 6" xfId="778" xr:uid="{00000000-0005-0000-0000-000003060000}"/>
    <cellStyle name="Comma [0] 4 3 6 2 2" xfId="2931" xr:uid="{00000000-0005-0000-0000-00000E170000}"/>
    <cellStyle name="Comma [0] 4 3 6 2 2 3" xfId="12701" xr:uid="{00000000-0005-0000-0000-000062630000}"/>
    <cellStyle name="Comma [0] 4 3 6 2 3 2" xfId="8946" xr:uid="{00000000-0005-0000-0000-0000B3450000}"/>
    <cellStyle name="Comma [0] 4 3 6 2 4" xfId="6758" xr:uid="{00000000-0005-0000-0000-0000BD340000}"/>
    <cellStyle name="Comma [0] 4 3 6 2 5" xfId="5097" xr:uid="{00000000-0005-0000-0000-000004280000}"/>
    <cellStyle name="Comma [0] 4 3 6 2 7" xfId="14867" xr:uid="{00000000-0005-0000-0000-000058740000}"/>
    <cellStyle name="Comma [0] 4 3 6 3 2" xfId="6200" xr:uid="{00000000-0005-0000-0000-00007F300000}"/>
    <cellStyle name="Comma [0] 4 3 6 3 4" xfId="15969" xr:uid="{00000000-0005-0000-0000-0000D37C0000}"/>
    <cellStyle name="Comma [0] 4 3 6 4 2" xfId="7315" xr:uid="{00000000-0005-0000-0000-0000FA380000}"/>
    <cellStyle name="Comma [0] 4 3 6 5" xfId="3471" xr:uid="{00000000-0005-0000-0000-00004B1B0000}"/>
    <cellStyle name="Comma [0] 4 3 6 5 3" xfId="13241" xr:uid="{00000000-0005-0000-0000-00009F670000}"/>
    <cellStyle name="Comma [0] 4 3 6 6 2" xfId="10559" xr:uid="{00000000-0005-0000-0000-00006B520000}"/>
    <cellStyle name="Comma [0] 4 3 6 7" xfId="4539" xr:uid="{00000000-0005-0000-0000-0000C6230000}"/>
    <cellStyle name="Comma [0] 4 3 6 9" xfId="14309" xr:uid="{00000000-0005-0000-0000-00001A700000}"/>
    <cellStyle name="Comma [0] 4 3 7 2" xfId="2466" xr:uid="{00000000-0005-0000-0000-00007D130000}"/>
    <cellStyle name="Comma [0] 4 3 7 2 3" xfId="12236" xr:uid="{00000000-0005-0000-0000-0000D15F0000}"/>
    <cellStyle name="Comma [0] 4 3 7 3 2" xfId="8481" xr:uid="{00000000-0005-0000-0000-000022420000}"/>
    <cellStyle name="Comma [0] 4 3 7 4" xfId="6293" xr:uid="{00000000-0005-0000-0000-00002C310000}"/>
    <cellStyle name="Comma [0] 4 3 7 5" xfId="4632" xr:uid="{00000000-0005-0000-0000-000073240000}"/>
    <cellStyle name="Comma [0] 4 3 7 7" xfId="14402" xr:uid="{00000000-0005-0000-0000-0000C7700000}"/>
    <cellStyle name="Comma [0] 4 3 8 2" xfId="5735" xr:uid="{00000000-0005-0000-0000-0000EE2C0000}"/>
    <cellStyle name="Comma [0] 4 3 8 4" xfId="15504" xr:uid="{00000000-0005-0000-0000-000042790000}"/>
    <cellStyle name="Comma [0] 4 3 9 2" xfId="6850" xr:uid="{00000000-0005-0000-0000-00006A350000}"/>
    <cellStyle name="Comma [0] 4 4" xfId="65" xr:uid="{00000000-0005-0000-0000-000072000000}"/>
    <cellStyle name="Comma [0] 4 4 10 2" xfId="7946" xr:uid="{00000000-0005-0000-0000-0000EE3D0000}"/>
    <cellStyle name="Comma [0] 4 4 11" xfId="5200" xr:uid="{00000000-0005-0000-0000-0000BA280000}"/>
    <cellStyle name="Comma [0] 4 4 11 3" xfId="14970" xr:uid="{00000000-0005-0000-0000-00000E750000}"/>
    <cellStyle name="Comma [0] 4 4 13" xfId="9049" xr:uid="{00000000-0005-0000-0000-000069460000}"/>
    <cellStyle name="Comma [0] 4 4 2" xfId="284" xr:uid="{00000000-0005-0000-0000-000021020000}"/>
    <cellStyle name="Comma [0] 4 4 2 2 2" xfId="2570" xr:uid="{00000000-0005-0000-0000-00003D140000}"/>
    <cellStyle name="Comma [0] 4 4 2 2 2 3" xfId="12340" xr:uid="{00000000-0005-0000-0000-000091600000}"/>
    <cellStyle name="Comma [0] 4 4 2 2 3 2" xfId="8585" xr:uid="{00000000-0005-0000-0000-0000E2420000}"/>
    <cellStyle name="Comma [0] 4 4 2 2 4" xfId="6397" xr:uid="{00000000-0005-0000-0000-0000EC310000}"/>
    <cellStyle name="Comma [0] 4 4 2 2 5" xfId="4736" xr:uid="{00000000-0005-0000-0000-000033250000}"/>
    <cellStyle name="Comma [0] 4 4 2 2 7" xfId="14506" xr:uid="{00000000-0005-0000-0000-000087710000}"/>
    <cellStyle name="Comma [0] 4 4 2 3 2" xfId="5838" xr:uid="{00000000-0005-0000-0000-0000AE2D0000}"/>
    <cellStyle name="Comma [0] 4 4 2 3 4" xfId="15608" xr:uid="{00000000-0005-0000-0000-0000027A0000}"/>
    <cellStyle name="Comma [0] 4 4 2 4 2" xfId="6953" xr:uid="{00000000-0005-0000-0000-000029360000}"/>
    <cellStyle name="Comma [0] 4 4 2 5" xfId="3109" xr:uid="{00000000-0005-0000-0000-00007A180000}"/>
    <cellStyle name="Comma [0] 4 4 2 5 3" xfId="12879" xr:uid="{00000000-0005-0000-0000-0000CE640000}"/>
    <cellStyle name="Comma [0] 4 4 2 6 2" xfId="10197" xr:uid="{00000000-0005-0000-0000-00009A4F0000}"/>
    <cellStyle name="Comma [0] 4 4 2 7" xfId="4177" xr:uid="{00000000-0005-0000-0000-0000F5200000}"/>
    <cellStyle name="Comma [0] 4 4 2 9" xfId="13947" xr:uid="{00000000-0005-0000-0000-0000496D0000}"/>
    <cellStyle name="Comma [0] 4 4 3 2" xfId="1584" xr:uid="{00000000-0005-0000-0000-00007B0C0000}"/>
    <cellStyle name="Comma [0] 4 4 3 2 2 2" xfId="7583" xr:uid="{00000000-0005-0000-0000-0000203B0000}"/>
    <cellStyle name="Comma [0] 4 4 3 2 3" xfId="3739" xr:uid="{00000000-0005-0000-0000-0000711D0000}"/>
    <cellStyle name="Comma [0] 4 4 3 2 3 3" xfId="13509" xr:uid="{00000000-0005-0000-0000-0000C5690000}"/>
    <cellStyle name="Comma [0] 4 4 3 2 4 2" xfId="11355" xr:uid="{00000000-0005-0000-0000-0000CF580000}"/>
    <cellStyle name="Comma [0] 4 4 3 2 6" xfId="9759" xr:uid="{00000000-0005-0000-0000-0000164C0000}"/>
    <cellStyle name="Comma [0] 4 4 3 3" xfId="1056" xr:uid="{00000000-0005-0000-0000-00003D080000}"/>
    <cellStyle name="Comma [0] 4 4 3 3 3" xfId="10828" xr:uid="{00000000-0005-0000-0000-000091540000}"/>
    <cellStyle name="Comma [0] 4 4 3 4" xfId="2114" xr:uid="{00000000-0005-0000-0000-0000B8100000}"/>
    <cellStyle name="Comma [0] 4 4 3 4 3" xfId="11884" xr:uid="{00000000-0005-0000-0000-00000C5D0000}"/>
    <cellStyle name="Comma [0] 4 4 3 5 2" xfId="8129" xr:uid="{00000000-0005-0000-0000-00005D3F0000}"/>
    <cellStyle name="Comma [0] 4 4 3 6" xfId="5383" xr:uid="{00000000-0005-0000-0000-0000292A0000}"/>
    <cellStyle name="Comma [0] 4 4 3 6 3" xfId="15153" xr:uid="{00000000-0005-0000-0000-00007D760000}"/>
    <cellStyle name="Comma [0] 4 4 3 8" xfId="9232" xr:uid="{00000000-0005-0000-0000-0000D8470000}"/>
    <cellStyle name="Comma [0] 4 4 4" xfId="550" xr:uid="{00000000-0005-0000-0000-000032040000}"/>
    <cellStyle name="Comma [0] 4 4 4 2 2" xfId="2756" xr:uid="{00000000-0005-0000-0000-0000AD150000}"/>
    <cellStyle name="Comma [0] 4 4 4 2 2 3" xfId="12526" xr:uid="{00000000-0005-0000-0000-000001620000}"/>
    <cellStyle name="Comma [0] 4 4 4 2 3 2" xfId="8771" xr:uid="{00000000-0005-0000-0000-000052440000}"/>
    <cellStyle name="Comma [0] 4 4 4 2 4" xfId="6583" xr:uid="{00000000-0005-0000-0000-00005C330000}"/>
    <cellStyle name="Comma [0] 4 4 4 2 5" xfId="4922" xr:uid="{00000000-0005-0000-0000-0000A3260000}"/>
    <cellStyle name="Comma [0] 4 4 4 2 7" xfId="14692" xr:uid="{00000000-0005-0000-0000-0000F7720000}"/>
    <cellStyle name="Comma [0] 4 4 4 3 2" xfId="6024" xr:uid="{00000000-0005-0000-0000-00001E2F0000}"/>
    <cellStyle name="Comma [0] 4 4 4 3 4" xfId="15794" xr:uid="{00000000-0005-0000-0000-0000727B0000}"/>
    <cellStyle name="Comma [0] 4 4 4 4 2" xfId="7139" xr:uid="{00000000-0005-0000-0000-000099370000}"/>
    <cellStyle name="Comma [0] 4 4 4 5" xfId="3295" xr:uid="{00000000-0005-0000-0000-0000EA190000}"/>
    <cellStyle name="Comma [0] 4 4 4 5 3" xfId="13065" xr:uid="{00000000-0005-0000-0000-00003E660000}"/>
    <cellStyle name="Comma [0] 4 4 4 6 2" xfId="10383" xr:uid="{00000000-0005-0000-0000-00000A510000}"/>
    <cellStyle name="Comma [0] 4 4 4 7" xfId="4363" xr:uid="{00000000-0005-0000-0000-000065220000}"/>
    <cellStyle name="Comma [0] 4 4 4 9" xfId="14133" xr:uid="{00000000-0005-0000-0000-0000B96E0000}"/>
    <cellStyle name="Comma [0] 4 4 5 2" xfId="1766" xr:uid="{00000000-0005-0000-0000-0000E70D0000}"/>
    <cellStyle name="Comma [0] 4 4 5 2 2 2" xfId="7765" xr:uid="{00000000-0005-0000-0000-00008C3C0000}"/>
    <cellStyle name="Comma [0] 4 4 5 2 3" xfId="3921" xr:uid="{00000000-0005-0000-0000-0000DD1E0000}"/>
    <cellStyle name="Comma [0] 4 4 5 2 3 3" xfId="13691" xr:uid="{00000000-0005-0000-0000-0000316B0000}"/>
    <cellStyle name="Comma [0] 4 4 5 2 4 2" xfId="11537" xr:uid="{00000000-0005-0000-0000-00003B5A0000}"/>
    <cellStyle name="Comma [0] 4 4 5 2 6" xfId="9941" xr:uid="{00000000-0005-0000-0000-0000824D0000}"/>
    <cellStyle name="Comma [0] 4 4 5 3" xfId="1238" xr:uid="{00000000-0005-0000-0000-0000A9090000}"/>
    <cellStyle name="Comma [0] 4 4 5 3 3" xfId="11010" xr:uid="{00000000-0005-0000-0000-0000FD550000}"/>
    <cellStyle name="Comma [0] 4 4 5 4" xfId="2296" xr:uid="{00000000-0005-0000-0000-000024120000}"/>
    <cellStyle name="Comma [0] 4 4 5 4 3" xfId="12066" xr:uid="{00000000-0005-0000-0000-0000785E0000}"/>
    <cellStyle name="Comma [0] 4 4 5 5 2" xfId="8311" xr:uid="{00000000-0005-0000-0000-0000C9400000}"/>
    <cellStyle name="Comma [0] 4 4 5 6" xfId="5565" xr:uid="{00000000-0005-0000-0000-0000952B0000}"/>
    <cellStyle name="Comma [0] 4 4 5 6 3" xfId="15335" xr:uid="{00000000-0005-0000-0000-0000E9770000}"/>
    <cellStyle name="Comma [0] 4 4 5 8" xfId="9414" xr:uid="{00000000-0005-0000-0000-000044490000}"/>
    <cellStyle name="Comma [0] 4 4 6" xfId="784" xr:uid="{00000000-0005-0000-0000-00000C060000}"/>
    <cellStyle name="Comma [0] 4 4 6 2 2" xfId="2937" xr:uid="{00000000-0005-0000-0000-000017170000}"/>
    <cellStyle name="Comma [0] 4 4 6 2 2 3" xfId="12707" xr:uid="{00000000-0005-0000-0000-00006B630000}"/>
    <cellStyle name="Comma [0] 4 4 6 2 3 2" xfId="8952" xr:uid="{00000000-0005-0000-0000-0000BC450000}"/>
    <cellStyle name="Comma [0] 4 4 6 2 4" xfId="6764" xr:uid="{00000000-0005-0000-0000-0000C6340000}"/>
    <cellStyle name="Comma [0] 4 4 6 2 5" xfId="5103" xr:uid="{00000000-0005-0000-0000-00000D280000}"/>
    <cellStyle name="Comma [0] 4 4 6 2 7" xfId="14873" xr:uid="{00000000-0005-0000-0000-000061740000}"/>
    <cellStyle name="Comma [0] 4 4 6 3 2" xfId="6206" xr:uid="{00000000-0005-0000-0000-000088300000}"/>
    <cellStyle name="Comma [0] 4 4 6 3 4" xfId="15975" xr:uid="{00000000-0005-0000-0000-0000DC7C0000}"/>
    <cellStyle name="Comma [0] 4 4 6 4 2" xfId="7321" xr:uid="{00000000-0005-0000-0000-000003390000}"/>
    <cellStyle name="Comma [0] 4 4 6 5" xfId="3477" xr:uid="{00000000-0005-0000-0000-0000541B0000}"/>
    <cellStyle name="Comma [0] 4 4 6 5 3" xfId="13247" xr:uid="{00000000-0005-0000-0000-0000A8670000}"/>
    <cellStyle name="Comma [0] 4 4 6 6 2" xfId="10565" xr:uid="{00000000-0005-0000-0000-000074520000}"/>
    <cellStyle name="Comma [0] 4 4 6 7" xfId="4545" xr:uid="{00000000-0005-0000-0000-0000CF230000}"/>
    <cellStyle name="Comma [0] 4 4 6 9" xfId="14315" xr:uid="{00000000-0005-0000-0000-000023700000}"/>
    <cellStyle name="Comma [0] 4 4 7 2" xfId="2472" xr:uid="{00000000-0005-0000-0000-000086130000}"/>
    <cellStyle name="Comma [0] 4 4 7 2 3" xfId="12242" xr:uid="{00000000-0005-0000-0000-0000DA5F0000}"/>
    <cellStyle name="Comma [0] 4 4 7 3 2" xfId="8487" xr:uid="{00000000-0005-0000-0000-00002B420000}"/>
    <cellStyle name="Comma [0] 4 4 7 4" xfId="6299" xr:uid="{00000000-0005-0000-0000-000035310000}"/>
    <cellStyle name="Comma [0] 4 4 7 5" xfId="4638" xr:uid="{00000000-0005-0000-0000-00007C240000}"/>
    <cellStyle name="Comma [0] 4 4 7 7" xfId="14408" xr:uid="{00000000-0005-0000-0000-0000D0700000}"/>
    <cellStyle name="Comma [0] 4 4 8 2" xfId="5741" xr:uid="{00000000-0005-0000-0000-0000F72C0000}"/>
    <cellStyle name="Comma [0] 4 4 8 4" xfId="15510" xr:uid="{00000000-0005-0000-0000-00004B790000}"/>
    <cellStyle name="Comma [0] 4 4 9 2" xfId="6856" xr:uid="{00000000-0005-0000-0000-000073350000}"/>
    <cellStyle name="Comma [0] 4 5" xfId="73" xr:uid="{00000000-0005-0000-0000-00007E000000}"/>
    <cellStyle name="Comma [0] 4 5 10 2" xfId="7954" xr:uid="{00000000-0005-0000-0000-0000FA3D0000}"/>
    <cellStyle name="Comma [0] 4 5 11" xfId="5208" xr:uid="{00000000-0005-0000-0000-0000C6280000}"/>
    <cellStyle name="Comma [0] 4 5 11 3" xfId="14978" xr:uid="{00000000-0005-0000-0000-00001A750000}"/>
    <cellStyle name="Comma [0] 4 5 13" xfId="9057" xr:uid="{00000000-0005-0000-0000-000075460000}"/>
    <cellStyle name="Comma [0] 4 5 2" xfId="292" xr:uid="{00000000-0005-0000-0000-00002D020000}"/>
    <cellStyle name="Comma [0] 4 5 2 2 2" xfId="2578" xr:uid="{00000000-0005-0000-0000-000049140000}"/>
    <cellStyle name="Comma [0] 4 5 2 2 2 3" xfId="12348" xr:uid="{00000000-0005-0000-0000-00009D600000}"/>
    <cellStyle name="Comma [0] 4 5 2 2 3 2" xfId="8593" xr:uid="{00000000-0005-0000-0000-0000EE420000}"/>
    <cellStyle name="Comma [0] 4 5 2 2 4" xfId="6405" xr:uid="{00000000-0005-0000-0000-0000F8310000}"/>
    <cellStyle name="Comma [0] 4 5 2 2 5" xfId="4744" xr:uid="{00000000-0005-0000-0000-00003F250000}"/>
    <cellStyle name="Comma [0] 4 5 2 2 7" xfId="14514" xr:uid="{00000000-0005-0000-0000-000093710000}"/>
    <cellStyle name="Comma [0] 4 5 2 3 2" xfId="5846" xr:uid="{00000000-0005-0000-0000-0000BA2D0000}"/>
    <cellStyle name="Comma [0] 4 5 2 3 4" xfId="15616" xr:uid="{00000000-0005-0000-0000-00000E7A0000}"/>
    <cellStyle name="Comma [0] 4 5 2 4 2" xfId="6961" xr:uid="{00000000-0005-0000-0000-000035360000}"/>
    <cellStyle name="Comma [0] 4 5 2 5" xfId="3117" xr:uid="{00000000-0005-0000-0000-000086180000}"/>
    <cellStyle name="Comma [0] 4 5 2 5 3" xfId="12887" xr:uid="{00000000-0005-0000-0000-0000DA640000}"/>
    <cellStyle name="Comma [0] 4 5 2 6 2" xfId="10205" xr:uid="{00000000-0005-0000-0000-0000A64F0000}"/>
    <cellStyle name="Comma [0] 4 5 2 7" xfId="4185" xr:uid="{00000000-0005-0000-0000-000001210000}"/>
    <cellStyle name="Comma [0] 4 5 2 9" xfId="13955" xr:uid="{00000000-0005-0000-0000-0000556D0000}"/>
    <cellStyle name="Comma [0] 4 5 3 2" xfId="1592" xr:uid="{00000000-0005-0000-0000-0000870C0000}"/>
    <cellStyle name="Comma [0] 4 5 3 2 2 2" xfId="7591" xr:uid="{00000000-0005-0000-0000-00002C3B0000}"/>
    <cellStyle name="Comma [0] 4 5 3 2 3" xfId="3747" xr:uid="{00000000-0005-0000-0000-00007D1D0000}"/>
    <cellStyle name="Comma [0] 4 5 3 2 3 3" xfId="13517" xr:uid="{00000000-0005-0000-0000-0000D1690000}"/>
    <cellStyle name="Comma [0] 4 5 3 2 4 2" xfId="11363" xr:uid="{00000000-0005-0000-0000-0000DB580000}"/>
    <cellStyle name="Comma [0] 4 5 3 2 6" xfId="9767" xr:uid="{00000000-0005-0000-0000-0000224C0000}"/>
    <cellStyle name="Comma [0] 4 5 3 3" xfId="1064" xr:uid="{00000000-0005-0000-0000-000049080000}"/>
    <cellStyle name="Comma [0] 4 5 3 3 3" xfId="10836" xr:uid="{00000000-0005-0000-0000-00009D540000}"/>
    <cellStyle name="Comma [0] 4 5 3 4" xfId="2122" xr:uid="{00000000-0005-0000-0000-0000C4100000}"/>
    <cellStyle name="Comma [0] 4 5 3 4 3" xfId="11892" xr:uid="{00000000-0005-0000-0000-0000185D0000}"/>
    <cellStyle name="Comma [0] 4 5 3 5 2" xfId="8137" xr:uid="{00000000-0005-0000-0000-0000693F0000}"/>
    <cellStyle name="Comma [0] 4 5 3 6" xfId="5391" xr:uid="{00000000-0005-0000-0000-0000352A0000}"/>
    <cellStyle name="Comma [0] 4 5 3 6 3" xfId="15161" xr:uid="{00000000-0005-0000-0000-000089760000}"/>
    <cellStyle name="Comma [0] 4 5 3 8" xfId="9240" xr:uid="{00000000-0005-0000-0000-0000E4470000}"/>
    <cellStyle name="Comma [0] 4 5 4" xfId="558" xr:uid="{00000000-0005-0000-0000-00003E040000}"/>
    <cellStyle name="Comma [0] 4 5 4 2 2" xfId="2764" xr:uid="{00000000-0005-0000-0000-0000B9150000}"/>
    <cellStyle name="Comma [0] 4 5 4 2 2 3" xfId="12534" xr:uid="{00000000-0005-0000-0000-00000D620000}"/>
    <cellStyle name="Comma [0] 4 5 4 2 3 2" xfId="8779" xr:uid="{00000000-0005-0000-0000-00005E440000}"/>
    <cellStyle name="Comma [0] 4 5 4 2 4" xfId="6591" xr:uid="{00000000-0005-0000-0000-000068330000}"/>
    <cellStyle name="Comma [0] 4 5 4 2 5" xfId="4930" xr:uid="{00000000-0005-0000-0000-0000AF260000}"/>
    <cellStyle name="Comma [0] 4 5 4 2 7" xfId="14700" xr:uid="{00000000-0005-0000-0000-000003730000}"/>
    <cellStyle name="Comma [0] 4 5 4 3 2" xfId="6032" xr:uid="{00000000-0005-0000-0000-00002A2F0000}"/>
    <cellStyle name="Comma [0] 4 5 4 3 4" xfId="15802" xr:uid="{00000000-0005-0000-0000-00007E7B0000}"/>
    <cellStyle name="Comma [0] 4 5 4 4 2" xfId="7147" xr:uid="{00000000-0005-0000-0000-0000A5370000}"/>
    <cellStyle name="Comma [0] 4 5 4 5" xfId="3303" xr:uid="{00000000-0005-0000-0000-0000F6190000}"/>
    <cellStyle name="Comma [0] 4 5 4 5 3" xfId="13073" xr:uid="{00000000-0005-0000-0000-00004A660000}"/>
    <cellStyle name="Comma [0] 4 5 4 6 2" xfId="10391" xr:uid="{00000000-0005-0000-0000-000016510000}"/>
    <cellStyle name="Comma [0] 4 5 4 7" xfId="4371" xr:uid="{00000000-0005-0000-0000-000071220000}"/>
    <cellStyle name="Comma [0] 4 5 4 9" xfId="14141" xr:uid="{00000000-0005-0000-0000-0000C56E0000}"/>
    <cellStyle name="Comma [0] 4 5 5 2" xfId="1774" xr:uid="{00000000-0005-0000-0000-0000F30D0000}"/>
    <cellStyle name="Comma [0] 4 5 5 2 2 2" xfId="7773" xr:uid="{00000000-0005-0000-0000-0000983C0000}"/>
    <cellStyle name="Comma [0] 4 5 5 2 3" xfId="3929" xr:uid="{00000000-0005-0000-0000-0000E91E0000}"/>
    <cellStyle name="Comma [0] 4 5 5 2 3 3" xfId="13699" xr:uid="{00000000-0005-0000-0000-00003D6B0000}"/>
    <cellStyle name="Comma [0] 4 5 5 2 4 2" xfId="11545" xr:uid="{00000000-0005-0000-0000-0000475A0000}"/>
    <cellStyle name="Comma [0] 4 5 5 2 6" xfId="9949" xr:uid="{00000000-0005-0000-0000-00008E4D0000}"/>
    <cellStyle name="Comma [0] 4 5 5 3" xfId="1246" xr:uid="{00000000-0005-0000-0000-0000B5090000}"/>
    <cellStyle name="Comma [0] 4 5 5 3 3" xfId="11018" xr:uid="{00000000-0005-0000-0000-000009560000}"/>
    <cellStyle name="Comma [0] 4 5 5 4" xfId="2304" xr:uid="{00000000-0005-0000-0000-000030120000}"/>
    <cellStyle name="Comma [0] 4 5 5 4 3" xfId="12074" xr:uid="{00000000-0005-0000-0000-0000845E0000}"/>
    <cellStyle name="Comma [0] 4 5 5 5 2" xfId="8319" xr:uid="{00000000-0005-0000-0000-0000D5400000}"/>
    <cellStyle name="Comma [0] 4 5 5 6" xfId="5573" xr:uid="{00000000-0005-0000-0000-0000A12B0000}"/>
    <cellStyle name="Comma [0] 4 5 5 6 3" xfId="15343" xr:uid="{00000000-0005-0000-0000-0000F5770000}"/>
    <cellStyle name="Comma [0] 4 5 5 8" xfId="9422" xr:uid="{00000000-0005-0000-0000-000050490000}"/>
    <cellStyle name="Comma [0] 4 5 6" xfId="792" xr:uid="{00000000-0005-0000-0000-000018060000}"/>
    <cellStyle name="Comma [0] 4 5 6 2 2" xfId="2945" xr:uid="{00000000-0005-0000-0000-000023170000}"/>
    <cellStyle name="Comma [0] 4 5 6 2 2 3" xfId="12715" xr:uid="{00000000-0005-0000-0000-000077630000}"/>
    <cellStyle name="Comma [0] 4 5 6 2 3 2" xfId="8960" xr:uid="{00000000-0005-0000-0000-0000C8450000}"/>
    <cellStyle name="Comma [0] 4 5 6 2 4" xfId="6772" xr:uid="{00000000-0005-0000-0000-0000D2340000}"/>
    <cellStyle name="Comma [0] 4 5 6 2 5" xfId="5111" xr:uid="{00000000-0005-0000-0000-000019280000}"/>
    <cellStyle name="Comma [0] 4 5 6 2 7" xfId="14881" xr:uid="{00000000-0005-0000-0000-00006D740000}"/>
    <cellStyle name="Comma [0] 4 5 6 3 2" xfId="6214" xr:uid="{00000000-0005-0000-0000-000094300000}"/>
    <cellStyle name="Comma [0] 4 5 6 3 4" xfId="15983" xr:uid="{00000000-0005-0000-0000-0000E87C0000}"/>
    <cellStyle name="Comma [0] 4 5 6 4 2" xfId="7329" xr:uid="{00000000-0005-0000-0000-00000F390000}"/>
    <cellStyle name="Comma [0] 4 5 6 5" xfId="3485" xr:uid="{00000000-0005-0000-0000-0000601B0000}"/>
    <cellStyle name="Comma [0] 4 5 6 5 3" xfId="13255" xr:uid="{00000000-0005-0000-0000-0000B4670000}"/>
    <cellStyle name="Comma [0] 4 5 6 6 2" xfId="10573" xr:uid="{00000000-0005-0000-0000-000080520000}"/>
    <cellStyle name="Comma [0] 4 5 6 7" xfId="4553" xr:uid="{00000000-0005-0000-0000-0000DB230000}"/>
    <cellStyle name="Comma [0] 4 5 6 9" xfId="14323" xr:uid="{00000000-0005-0000-0000-00002F700000}"/>
    <cellStyle name="Comma [0] 4 5 7 2" xfId="2480" xr:uid="{00000000-0005-0000-0000-000092130000}"/>
    <cellStyle name="Comma [0] 4 5 7 2 3" xfId="12250" xr:uid="{00000000-0005-0000-0000-0000E65F0000}"/>
    <cellStyle name="Comma [0] 4 5 7 3 2" xfId="8495" xr:uid="{00000000-0005-0000-0000-000037420000}"/>
    <cellStyle name="Comma [0] 4 5 7 4" xfId="6307" xr:uid="{00000000-0005-0000-0000-000041310000}"/>
    <cellStyle name="Comma [0] 4 5 7 5" xfId="4646" xr:uid="{00000000-0005-0000-0000-000088240000}"/>
    <cellStyle name="Comma [0] 4 5 7 7" xfId="14416" xr:uid="{00000000-0005-0000-0000-0000DC700000}"/>
    <cellStyle name="Comma [0] 4 5 8 2" xfId="5749" xr:uid="{00000000-0005-0000-0000-0000032D0000}"/>
    <cellStyle name="Comma [0] 4 5 8 4" xfId="15518" xr:uid="{00000000-0005-0000-0000-000057790000}"/>
    <cellStyle name="Comma [0] 4 5 9 2" xfId="6864" xr:uid="{00000000-0005-0000-0000-00007F350000}"/>
    <cellStyle name="Comma [0] 4 6" xfId="79" xr:uid="{00000000-0005-0000-0000-000087000000}"/>
    <cellStyle name="Comma [0] 4 6 10 2" xfId="7960" xr:uid="{00000000-0005-0000-0000-0000033E0000}"/>
    <cellStyle name="Comma [0] 4 6 11" xfId="5214" xr:uid="{00000000-0005-0000-0000-0000CF280000}"/>
    <cellStyle name="Comma [0] 4 6 11 3" xfId="14984" xr:uid="{00000000-0005-0000-0000-000023750000}"/>
    <cellStyle name="Comma [0] 4 6 13" xfId="9063" xr:uid="{00000000-0005-0000-0000-00007E460000}"/>
    <cellStyle name="Comma [0] 4 6 2" xfId="298" xr:uid="{00000000-0005-0000-0000-000036020000}"/>
    <cellStyle name="Comma [0] 4 6 2 2 2" xfId="2584" xr:uid="{00000000-0005-0000-0000-000052140000}"/>
    <cellStyle name="Comma [0] 4 6 2 2 2 3" xfId="12354" xr:uid="{00000000-0005-0000-0000-0000A6600000}"/>
    <cellStyle name="Comma [0] 4 6 2 2 3 2" xfId="8599" xr:uid="{00000000-0005-0000-0000-0000F7420000}"/>
    <cellStyle name="Comma [0] 4 6 2 2 4" xfId="6411" xr:uid="{00000000-0005-0000-0000-000001320000}"/>
    <cellStyle name="Comma [0] 4 6 2 2 5" xfId="4750" xr:uid="{00000000-0005-0000-0000-000048250000}"/>
    <cellStyle name="Comma [0] 4 6 2 2 7" xfId="14520" xr:uid="{00000000-0005-0000-0000-00009C710000}"/>
    <cellStyle name="Comma [0] 4 6 2 3 2" xfId="5852" xr:uid="{00000000-0005-0000-0000-0000C32D0000}"/>
    <cellStyle name="Comma [0] 4 6 2 3 4" xfId="15622" xr:uid="{00000000-0005-0000-0000-0000177A0000}"/>
    <cellStyle name="Comma [0] 4 6 2 4 2" xfId="6967" xr:uid="{00000000-0005-0000-0000-00003E360000}"/>
    <cellStyle name="Comma [0] 4 6 2 5" xfId="3123" xr:uid="{00000000-0005-0000-0000-00008F180000}"/>
    <cellStyle name="Comma [0] 4 6 2 5 3" xfId="12893" xr:uid="{00000000-0005-0000-0000-0000E3640000}"/>
    <cellStyle name="Comma [0] 4 6 2 6 2" xfId="10211" xr:uid="{00000000-0005-0000-0000-0000AF4F0000}"/>
    <cellStyle name="Comma [0] 4 6 2 7" xfId="4191" xr:uid="{00000000-0005-0000-0000-00000A210000}"/>
    <cellStyle name="Comma [0] 4 6 2 9" xfId="13961" xr:uid="{00000000-0005-0000-0000-00005E6D0000}"/>
    <cellStyle name="Comma [0] 4 6 3 2" xfId="1598" xr:uid="{00000000-0005-0000-0000-0000900C0000}"/>
    <cellStyle name="Comma [0] 4 6 3 2 2 2" xfId="7597" xr:uid="{00000000-0005-0000-0000-0000353B0000}"/>
    <cellStyle name="Comma [0] 4 6 3 2 3" xfId="3753" xr:uid="{00000000-0005-0000-0000-0000861D0000}"/>
    <cellStyle name="Comma [0] 4 6 3 2 3 3" xfId="13523" xr:uid="{00000000-0005-0000-0000-0000DA690000}"/>
    <cellStyle name="Comma [0] 4 6 3 2 4 2" xfId="11369" xr:uid="{00000000-0005-0000-0000-0000E4580000}"/>
    <cellStyle name="Comma [0] 4 6 3 2 6" xfId="9773" xr:uid="{00000000-0005-0000-0000-00002B4C0000}"/>
    <cellStyle name="Comma [0] 4 6 3 3" xfId="1070" xr:uid="{00000000-0005-0000-0000-000052080000}"/>
    <cellStyle name="Comma [0] 4 6 3 3 3" xfId="10842" xr:uid="{00000000-0005-0000-0000-0000A6540000}"/>
    <cellStyle name="Comma [0] 4 6 3 4" xfId="2128" xr:uid="{00000000-0005-0000-0000-0000CD100000}"/>
    <cellStyle name="Comma [0] 4 6 3 4 3" xfId="11898" xr:uid="{00000000-0005-0000-0000-0000215D0000}"/>
    <cellStyle name="Comma [0] 4 6 3 5 2" xfId="8143" xr:uid="{00000000-0005-0000-0000-0000723F0000}"/>
    <cellStyle name="Comma [0] 4 6 3 6" xfId="5397" xr:uid="{00000000-0005-0000-0000-00003E2A0000}"/>
    <cellStyle name="Comma [0] 4 6 3 6 3" xfId="15167" xr:uid="{00000000-0005-0000-0000-000092760000}"/>
    <cellStyle name="Comma [0] 4 6 3 8" xfId="9246" xr:uid="{00000000-0005-0000-0000-0000ED470000}"/>
    <cellStyle name="Comma [0] 4 6 4" xfId="564" xr:uid="{00000000-0005-0000-0000-000047040000}"/>
    <cellStyle name="Comma [0] 4 6 4 2 2" xfId="2770" xr:uid="{00000000-0005-0000-0000-0000C2150000}"/>
    <cellStyle name="Comma [0] 4 6 4 2 2 3" xfId="12540" xr:uid="{00000000-0005-0000-0000-000016620000}"/>
    <cellStyle name="Comma [0] 4 6 4 2 3 2" xfId="8785" xr:uid="{00000000-0005-0000-0000-000067440000}"/>
    <cellStyle name="Comma [0] 4 6 4 2 4" xfId="6597" xr:uid="{00000000-0005-0000-0000-000071330000}"/>
    <cellStyle name="Comma [0] 4 6 4 2 5" xfId="4936" xr:uid="{00000000-0005-0000-0000-0000B8260000}"/>
    <cellStyle name="Comma [0] 4 6 4 2 7" xfId="14706" xr:uid="{00000000-0005-0000-0000-00000C730000}"/>
    <cellStyle name="Comma [0] 4 6 4 3 2" xfId="6038" xr:uid="{00000000-0005-0000-0000-0000332F0000}"/>
    <cellStyle name="Comma [0] 4 6 4 3 4" xfId="15808" xr:uid="{00000000-0005-0000-0000-0000877B0000}"/>
    <cellStyle name="Comma [0] 4 6 4 4 2" xfId="7153" xr:uid="{00000000-0005-0000-0000-0000AE370000}"/>
    <cellStyle name="Comma [0] 4 6 4 5" xfId="3309" xr:uid="{00000000-0005-0000-0000-0000FF190000}"/>
    <cellStyle name="Comma [0] 4 6 4 5 3" xfId="13079" xr:uid="{00000000-0005-0000-0000-000053660000}"/>
    <cellStyle name="Comma [0] 4 6 4 6 2" xfId="10397" xr:uid="{00000000-0005-0000-0000-00001F510000}"/>
    <cellStyle name="Comma [0] 4 6 4 7" xfId="4377" xr:uid="{00000000-0005-0000-0000-00007A220000}"/>
    <cellStyle name="Comma [0] 4 6 4 9" xfId="14147" xr:uid="{00000000-0005-0000-0000-0000CE6E0000}"/>
    <cellStyle name="Comma [0] 4 6 5 2" xfId="1780" xr:uid="{00000000-0005-0000-0000-0000FC0D0000}"/>
    <cellStyle name="Comma [0] 4 6 5 2 2 2" xfId="7779" xr:uid="{00000000-0005-0000-0000-0000A13C0000}"/>
    <cellStyle name="Comma [0] 4 6 5 2 3" xfId="3935" xr:uid="{00000000-0005-0000-0000-0000F21E0000}"/>
    <cellStyle name="Comma [0] 4 6 5 2 3 3" xfId="13705" xr:uid="{00000000-0005-0000-0000-0000466B0000}"/>
    <cellStyle name="Comma [0] 4 6 5 2 4 2" xfId="11551" xr:uid="{00000000-0005-0000-0000-0000505A0000}"/>
    <cellStyle name="Comma [0] 4 6 5 2 6" xfId="9955" xr:uid="{00000000-0005-0000-0000-0000974D0000}"/>
    <cellStyle name="Comma [0] 4 6 5 3" xfId="1252" xr:uid="{00000000-0005-0000-0000-0000BE090000}"/>
    <cellStyle name="Comma [0] 4 6 5 3 3" xfId="11024" xr:uid="{00000000-0005-0000-0000-000012560000}"/>
    <cellStyle name="Comma [0] 4 6 5 4" xfId="2310" xr:uid="{00000000-0005-0000-0000-000039120000}"/>
    <cellStyle name="Comma [0] 4 6 5 4 3" xfId="12080" xr:uid="{00000000-0005-0000-0000-00008D5E0000}"/>
    <cellStyle name="Comma [0] 4 6 5 5 2" xfId="8325" xr:uid="{00000000-0005-0000-0000-0000DE400000}"/>
    <cellStyle name="Comma [0] 4 6 5 6" xfId="5579" xr:uid="{00000000-0005-0000-0000-0000AA2B0000}"/>
    <cellStyle name="Comma [0] 4 6 5 6 3" xfId="15349" xr:uid="{00000000-0005-0000-0000-0000FE770000}"/>
    <cellStyle name="Comma [0] 4 6 5 8" xfId="9428" xr:uid="{00000000-0005-0000-0000-000059490000}"/>
    <cellStyle name="Comma [0] 4 6 6" xfId="798" xr:uid="{00000000-0005-0000-0000-000021060000}"/>
    <cellStyle name="Comma [0] 4 6 6 2 2" xfId="2951" xr:uid="{00000000-0005-0000-0000-00002C170000}"/>
    <cellStyle name="Comma [0] 4 6 6 2 2 3" xfId="12721" xr:uid="{00000000-0005-0000-0000-000080630000}"/>
    <cellStyle name="Comma [0] 4 6 6 2 3 2" xfId="8966" xr:uid="{00000000-0005-0000-0000-0000D1450000}"/>
    <cellStyle name="Comma [0] 4 6 6 2 4" xfId="6778" xr:uid="{00000000-0005-0000-0000-0000DB340000}"/>
    <cellStyle name="Comma [0] 4 6 6 2 5" xfId="5117" xr:uid="{00000000-0005-0000-0000-000022280000}"/>
    <cellStyle name="Comma [0] 4 6 6 2 7" xfId="14887" xr:uid="{00000000-0005-0000-0000-000076740000}"/>
    <cellStyle name="Comma [0] 4 6 6 3 2" xfId="6220" xr:uid="{00000000-0005-0000-0000-00009D300000}"/>
    <cellStyle name="Comma [0] 4 6 6 3 4" xfId="15989" xr:uid="{00000000-0005-0000-0000-0000F17C0000}"/>
    <cellStyle name="Comma [0] 4 6 6 4 2" xfId="7335" xr:uid="{00000000-0005-0000-0000-000018390000}"/>
    <cellStyle name="Comma [0] 4 6 6 5" xfId="3491" xr:uid="{00000000-0005-0000-0000-0000691B0000}"/>
    <cellStyle name="Comma [0] 4 6 6 5 3" xfId="13261" xr:uid="{00000000-0005-0000-0000-0000BD670000}"/>
    <cellStyle name="Comma [0] 4 6 6 6 2" xfId="10579" xr:uid="{00000000-0005-0000-0000-000089520000}"/>
    <cellStyle name="Comma [0] 4 6 6 7" xfId="4559" xr:uid="{00000000-0005-0000-0000-0000E4230000}"/>
    <cellStyle name="Comma [0] 4 6 6 9" xfId="14329" xr:uid="{00000000-0005-0000-0000-000038700000}"/>
    <cellStyle name="Comma [0] 4 6 7 2" xfId="2486" xr:uid="{00000000-0005-0000-0000-00009B130000}"/>
    <cellStyle name="Comma [0] 4 6 7 2 3" xfId="12256" xr:uid="{00000000-0005-0000-0000-0000EF5F0000}"/>
    <cellStyle name="Comma [0] 4 6 7 3 2" xfId="8501" xr:uid="{00000000-0005-0000-0000-000040420000}"/>
    <cellStyle name="Comma [0] 4 6 7 4" xfId="6313" xr:uid="{00000000-0005-0000-0000-00004A310000}"/>
    <cellStyle name="Comma [0] 4 6 7 5" xfId="4652" xr:uid="{00000000-0005-0000-0000-000091240000}"/>
    <cellStyle name="Comma [0] 4 6 7 7" xfId="14422" xr:uid="{00000000-0005-0000-0000-0000E5700000}"/>
    <cellStyle name="Comma [0] 4 6 8 2" xfId="5755" xr:uid="{00000000-0005-0000-0000-00000C2D0000}"/>
    <cellStyle name="Comma [0] 4 6 8 4" xfId="15524" xr:uid="{00000000-0005-0000-0000-000060790000}"/>
    <cellStyle name="Comma [0] 4 6 9 2" xfId="6870" xr:uid="{00000000-0005-0000-0000-000088350000}"/>
    <cellStyle name="Comma [0] 4 7" xfId="85" xr:uid="{00000000-0005-0000-0000-000090000000}"/>
    <cellStyle name="Comma [0] 4 7 10 2" xfId="7966" xr:uid="{00000000-0005-0000-0000-00000C3E0000}"/>
    <cellStyle name="Comma [0] 4 7 11" xfId="5220" xr:uid="{00000000-0005-0000-0000-0000D8280000}"/>
    <cellStyle name="Comma [0] 4 7 11 3" xfId="14990" xr:uid="{00000000-0005-0000-0000-00002C750000}"/>
    <cellStyle name="Comma [0] 4 7 13" xfId="9069" xr:uid="{00000000-0005-0000-0000-000087460000}"/>
    <cellStyle name="Comma [0] 4 7 2" xfId="304" xr:uid="{00000000-0005-0000-0000-00003F020000}"/>
    <cellStyle name="Comma [0] 4 7 2 2 2" xfId="2590" xr:uid="{00000000-0005-0000-0000-00005B140000}"/>
    <cellStyle name="Comma [0] 4 7 2 2 2 3" xfId="12360" xr:uid="{00000000-0005-0000-0000-0000AF600000}"/>
    <cellStyle name="Comma [0] 4 7 2 2 3 2" xfId="8605" xr:uid="{00000000-0005-0000-0000-000000430000}"/>
    <cellStyle name="Comma [0] 4 7 2 2 4" xfId="6417" xr:uid="{00000000-0005-0000-0000-00000A320000}"/>
    <cellStyle name="Comma [0] 4 7 2 2 5" xfId="4756" xr:uid="{00000000-0005-0000-0000-000051250000}"/>
    <cellStyle name="Comma [0] 4 7 2 2 7" xfId="14526" xr:uid="{00000000-0005-0000-0000-0000A5710000}"/>
    <cellStyle name="Comma [0] 4 7 2 3 2" xfId="5858" xr:uid="{00000000-0005-0000-0000-0000CC2D0000}"/>
    <cellStyle name="Comma [0] 4 7 2 3 4" xfId="15628" xr:uid="{00000000-0005-0000-0000-0000207A0000}"/>
    <cellStyle name="Comma [0] 4 7 2 4 2" xfId="6973" xr:uid="{00000000-0005-0000-0000-000047360000}"/>
    <cellStyle name="Comma [0] 4 7 2 5" xfId="3129" xr:uid="{00000000-0005-0000-0000-000098180000}"/>
    <cellStyle name="Comma [0] 4 7 2 5 3" xfId="12899" xr:uid="{00000000-0005-0000-0000-0000EC640000}"/>
    <cellStyle name="Comma [0] 4 7 2 6 2" xfId="10217" xr:uid="{00000000-0005-0000-0000-0000B84F0000}"/>
    <cellStyle name="Comma [0] 4 7 2 7" xfId="4197" xr:uid="{00000000-0005-0000-0000-000013210000}"/>
    <cellStyle name="Comma [0] 4 7 2 9" xfId="13967" xr:uid="{00000000-0005-0000-0000-0000676D0000}"/>
    <cellStyle name="Comma [0] 4 7 3 2" xfId="1604" xr:uid="{00000000-0005-0000-0000-0000990C0000}"/>
    <cellStyle name="Comma [0] 4 7 3 2 2 2" xfId="7603" xr:uid="{00000000-0005-0000-0000-00003E3B0000}"/>
    <cellStyle name="Comma [0] 4 7 3 2 3" xfId="3759" xr:uid="{00000000-0005-0000-0000-00008F1D0000}"/>
    <cellStyle name="Comma [0] 4 7 3 2 3 3" xfId="13529" xr:uid="{00000000-0005-0000-0000-0000E3690000}"/>
    <cellStyle name="Comma [0] 4 7 3 2 4 2" xfId="11375" xr:uid="{00000000-0005-0000-0000-0000ED580000}"/>
    <cellStyle name="Comma [0] 4 7 3 2 6" xfId="9779" xr:uid="{00000000-0005-0000-0000-0000344C0000}"/>
    <cellStyle name="Comma [0] 4 7 3 3" xfId="1076" xr:uid="{00000000-0005-0000-0000-00005B080000}"/>
    <cellStyle name="Comma [0] 4 7 3 3 3" xfId="10848" xr:uid="{00000000-0005-0000-0000-0000AF540000}"/>
    <cellStyle name="Comma [0] 4 7 3 4" xfId="2134" xr:uid="{00000000-0005-0000-0000-0000D6100000}"/>
    <cellStyle name="Comma [0] 4 7 3 4 3" xfId="11904" xr:uid="{00000000-0005-0000-0000-00002A5D0000}"/>
    <cellStyle name="Comma [0] 4 7 3 5 2" xfId="8149" xr:uid="{00000000-0005-0000-0000-00007B3F0000}"/>
    <cellStyle name="Comma [0] 4 7 3 6" xfId="5403" xr:uid="{00000000-0005-0000-0000-0000472A0000}"/>
    <cellStyle name="Comma [0] 4 7 3 6 3" xfId="15173" xr:uid="{00000000-0005-0000-0000-00009B760000}"/>
    <cellStyle name="Comma [0] 4 7 3 8" xfId="9252" xr:uid="{00000000-0005-0000-0000-0000F6470000}"/>
    <cellStyle name="Comma [0] 4 7 4" xfId="570" xr:uid="{00000000-0005-0000-0000-000050040000}"/>
    <cellStyle name="Comma [0] 4 7 4 2 2" xfId="2776" xr:uid="{00000000-0005-0000-0000-0000CB150000}"/>
    <cellStyle name="Comma [0] 4 7 4 2 2 3" xfId="12546" xr:uid="{00000000-0005-0000-0000-00001F620000}"/>
    <cellStyle name="Comma [0] 4 7 4 2 3 2" xfId="8791" xr:uid="{00000000-0005-0000-0000-000070440000}"/>
    <cellStyle name="Comma [0] 4 7 4 2 4" xfId="6603" xr:uid="{00000000-0005-0000-0000-00007A330000}"/>
    <cellStyle name="Comma [0] 4 7 4 2 5" xfId="4942" xr:uid="{00000000-0005-0000-0000-0000C1260000}"/>
    <cellStyle name="Comma [0] 4 7 4 2 7" xfId="14712" xr:uid="{00000000-0005-0000-0000-000015730000}"/>
    <cellStyle name="Comma [0] 4 7 4 3 2" xfId="6044" xr:uid="{00000000-0005-0000-0000-00003C2F0000}"/>
    <cellStyle name="Comma [0] 4 7 4 3 4" xfId="15814" xr:uid="{00000000-0005-0000-0000-0000907B0000}"/>
    <cellStyle name="Comma [0] 4 7 4 4 2" xfId="7159" xr:uid="{00000000-0005-0000-0000-0000B7370000}"/>
    <cellStyle name="Comma [0] 4 7 4 5" xfId="3315" xr:uid="{00000000-0005-0000-0000-0000081A0000}"/>
    <cellStyle name="Comma [0] 4 7 4 5 3" xfId="13085" xr:uid="{00000000-0005-0000-0000-00005C660000}"/>
    <cellStyle name="Comma [0] 4 7 4 6 2" xfId="10403" xr:uid="{00000000-0005-0000-0000-000028510000}"/>
    <cellStyle name="Comma [0] 4 7 4 7" xfId="4383" xr:uid="{00000000-0005-0000-0000-000083220000}"/>
    <cellStyle name="Comma [0] 4 7 4 9" xfId="14153" xr:uid="{00000000-0005-0000-0000-0000D76E0000}"/>
    <cellStyle name="Comma [0] 4 7 5 2" xfId="1786" xr:uid="{00000000-0005-0000-0000-0000050E0000}"/>
    <cellStyle name="Comma [0] 4 7 5 2 2 2" xfId="7785" xr:uid="{00000000-0005-0000-0000-0000AA3C0000}"/>
    <cellStyle name="Comma [0] 4 7 5 2 3" xfId="3941" xr:uid="{00000000-0005-0000-0000-0000FB1E0000}"/>
    <cellStyle name="Comma [0] 4 7 5 2 3 3" xfId="13711" xr:uid="{00000000-0005-0000-0000-00004F6B0000}"/>
    <cellStyle name="Comma [0] 4 7 5 2 4 2" xfId="11557" xr:uid="{00000000-0005-0000-0000-0000595A0000}"/>
    <cellStyle name="Comma [0] 4 7 5 2 6" xfId="9961" xr:uid="{00000000-0005-0000-0000-0000A04D0000}"/>
    <cellStyle name="Comma [0] 4 7 5 3" xfId="1258" xr:uid="{00000000-0005-0000-0000-0000C7090000}"/>
    <cellStyle name="Comma [0] 4 7 5 3 3" xfId="11030" xr:uid="{00000000-0005-0000-0000-00001B560000}"/>
    <cellStyle name="Comma [0] 4 7 5 4" xfId="2316" xr:uid="{00000000-0005-0000-0000-000042120000}"/>
    <cellStyle name="Comma [0] 4 7 5 4 3" xfId="12086" xr:uid="{00000000-0005-0000-0000-0000965E0000}"/>
    <cellStyle name="Comma [0] 4 7 5 5 2" xfId="8331" xr:uid="{00000000-0005-0000-0000-0000E7400000}"/>
    <cellStyle name="Comma [0] 4 7 5 6" xfId="5585" xr:uid="{00000000-0005-0000-0000-0000B32B0000}"/>
    <cellStyle name="Comma [0] 4 7 5 6 3" xfId="15355" xr:uid="{00000000-0005-0000-0000-000007780000}"/>
    <cellStyle name="Comma [0] 4 7 5 8" xfId="9434" xr:uid="{00000000-0005-0000-0000-000062490000}"/>
    <cellStyle name="Comma [0] 4 7 6" xfId="804" xr:uid="{00000000-0005-0000-0000-00002A060000}"/>
    <cellStyle name="Comma [0] 4 7 6 2 2" xfId="2957" xr:uid="{00000000-0005-0000-0000-000035170000}"/>
    <cellStyle name="Comma [0] 4 7 6 2 2 3" xfId="12727" xr:uid="{00000000-0005-0000-0000-000089630000}"/>
    <cellStyle name="Comma [0] 4 7 6 2 3 2" xfId="8972" xr:uid="{00000000-0005-0000-0000-0000DA450000}"/>
    <cellStyle name="Comma [0] 4 7 6 2 4" xfId="6784" xr:uid="{00000000-0005-0000-0000-0000E4340000}"/>
    <cellStyle name="Comma [0] 4 7 6 2 5" xfId="5123" xr:uid="{00000000-0005-0000-0000-00002B280000}"/>
    <cellStyle name="Comma [0] 4 7 6 2 7" xfId="14893" xr:uid="{00000000-0005-0000-0000-00007F740000}"/>
    <cellStyle name="Comma [0] 4 7 6 3 2" xfId="6226" xr:uid="{00000000-0005-0000-0000-0000A6300000}"/>
    <cellStyle name="Comma [0] 4 7 6 3 4" xfId="15995" xr:uid="{00000000-0005-0000-0000-0000FA7C0000}"/>
    <cellStyle name="Comma [0] 4 7 6 4 2" xfId="7341" xr:uid="{00000000-0005-0000-0000-000021390000}"/>
    <cellStyle name="Comma [0] 4 7 6 5" xfId="3497" xr:uid="{00000000-0005-0000-0000-0000721B0000}"/>
    <cellStyle name="Comma [0] 4 7 6 5 3" xfId="13267" xr:uid="{00000000-0005-0000-0000-0000C6670000}"/>
    <cellStyle name="Comma [0] 4 7 6 6 2" xfId="10585" xr:uid="{00000000-0005-0000-0000-000092520000}"/>
    <cellStyle name="Comma [0] 4 7 6 7" xfId="4565" xr:uid="{00000000-0005-0000-0000-0000ED230000}"/>
    <cellStyle name="Comma [0] 4 7 6 9" xfId="14335" xr:uid="{00000000-0005-0000-0000-000041700000}"/>
    <cellStyle name="Comma [0] 4 7 7 2" xfId="2492" xr:uid="{00000000-0005-0000-0000-0000A4130000}"/>
    <cellStyle name="Comma [0] 4 7 7 2 3" xfId="12262" xr:uid="{00000000-0005-0000-0000-0000F85F0000}"/>
    <cellStyle name="Comma [0] 4 7 7 3 2" xfId="8507" xr:uid="{00000000-0005-0000-0000-000049420000}"/>
    <cellStyle name="Comma [0] 4 7 7 4" xfId="6319" xr:uid="{00000000-0005-0000-0000-000053310000}"/>
    <cellStyle name="Comma [0] 4 7 7 5" xfId="4658" xr:uid="{00000000-0005-0000-0000-00009A240000}"/>
    <cellStyle name="Comma [0] 4 7 7 7" xfId="14428" xr:uid="{00000000-0005-0000-0000-0000EE700000}"/>
    <cellStyle name="Comma [0] 4 7 8 2" xfId="5761" xr:uid="{00000000-0005-0000-0000-0000152D0000}"/>
    <cellStyle name="Comma [0] 4 7 8 4" xfId="15530" xr:uid="{00000000-0005-0000-0000-000069790000}"/>
    <cellStyle name="Comma [0] 4 7 9 2" xfId="6876" xr:uid="{00000000-0005-0000-0000-000091350000}"/>
    <cellStyle name="Comma [0] 4 8" xfId="92" xr:uid="{00000000-0005-0000-0000-00009A000000}"/>
    <cellStyle name="Comma [0] 4 8 10 2" xfId="7973" xr:uid="{00000000-0005-0000-0000-0000163E0000}"/>
    <cellStyle name="Comma [0] 4 8 11" xfId="5227" xr:uid="{00000000-0005-0000-0000-0000E2280000}"/>
    <cellStyle name="Comma [0] 4 8 11 3" xfId="14997" xr:uid="{00000000-0005-0000-0000-000036750000}"/>
    <cellStyle name="Comma [0] 4 8 13" xfId="9076" xr:uid="{00000000-0005-0000-0000-000091460000}"/>
    <cellStyle name="Comma [0] 4 8 2" xfId="311" xr:uid="{00000000-0005-0000-0000-000049020000}"/>
    <cellStyle name="Comma [0] 4 8 2 2 2" xfId="2597" xr:uid="{00000000-0005-0000-0000-000065140000}"/>
    <cellStyle name="Comma [0] 4 8 2 2 2 3" xfId="12367" xr:uid="{00000000-0005-0000-0000-0000B9600000}"/>
    <cellStyle name="Comma [0] 4 8 2 2 3 2" xfId="8612" xr:uid="{00000000-0005-0000-0000-00000A430000}"/>
    <cellStyle name="Comma [0] 4 8 2 2 4" xfId="6424" xr:uid="{00000000-0005-0000-0000-000014320000}"/>
    <cellStyle name="Comma [0] 4 8 2 2 5" xfId="4763" xr:uid="{00000000-0005-0000-0000-00005B250000}"/>
    <cellStyle name="Comma [0] 4 8 2 2 7" xfId="14533" xr:uid="{00000000-0005-0000-0000-0000AF710000}"/>
    <cellStyle name="Comma [0] 4 8 2 3 2" xfId="5865" xr:uid="{00000000-0005-0000-0000-0000D62D0000}"/>
    <cellStyle name="Comma [0] 4 8 2 3 4" xfId="15635" xr:uid="{00000000-0005-0000-0000-00002A7A0000}"/>
    <cellStyle name="Comma [0] 4 8 2 4 2" xfId="6980" xr:uid="{00000000-0005-0000-0000-000051360000}"/>
    <cellStyle name="Comma [0] 4 8 2 5" xfId="3136" xr:uid="{00000000-0005-0000-0000-0000A2180000}"/>
    <cellStyle name="Comma [0] 4 8 2 5 3" xfId="12906" xr:uid="{00000000-0005-0000-0000-0000F6640000}"/>
    <cellStyle name="Comma [0] 4 8 2 6 2" xfId="10224" xr:uid="{00000000-0005-0000-0000-0000C24F0000}"/>
    <cellStyle name="Comma [0] 4 8 2 7" xfId="4204" xr:uid="{00000000-0005-0000-0000-00001D210000}"/>
    <cellStyle name="Comma [0] 4 8 2 9" xfId="13974" xr:uid="{00000000-0005-0000-0000-0000716D0000}"/>
    <cellStyle name="Comma [0] 4 8 3 2" xfId="1611" xr:uid="{00000000-0005-0000-0000-0000A30C0000}"/>
    <cellStyle name="Comma [0] 4 8 3 2 2 2" xfId="7610" xr:uid="{00000000-0005-0000-0000-0000483B0000}"/>
    <cellStyle name="Comma [0] 4 8 3 2 3" xfId="3766" xr:uid="{00000000-0005-0000-0000-0000991D0000}"/>
    <cellStyle name="Comma [0] 4 8 3 2 3 3" xfId="13536" xr:uid="{00000000-0005-0000-0000-0000ED690000}"/>
    <cellStyle name="Comma [0] 4 8 3 2 4 2" xfId="11382" xr:uid="{00000000-0005-0000-0000-0000F7580000}"/>
    <cellStyle name="Comma [0] 4 8 3 2 6" xfId="9786" xr:uid="{00000000-0005-0000-0000-00003E4C0000}"/>
    <cellStyle name="Comma [0] 4 8 3 3" xfId="1083" xr:uid="{00000000-0005-0000-0000-000065080000}"/>
    <cellStyle name="Comma [0] 4 8 3 3 3" xfId="10855" xr:uid="{00000000-0005-0000-0000-0000B9540000}"/>
    <cellStyle name="Comma [0] 4 8 3 4" xfId="2141" xr:uid="{00000000-0005-0000-0000-0000E0100000}"/>
    <cellStyle name="Comma [0] 4 8 3 4 3" xfId="11911" xr:uid="{00000000-0005-0000-0000-0000345D0000}"/>
    <cellStyle name="Comma [0] 4 8 3 5 2" xfId="8156" xr:uid="{00000000-0005-0000-0000-0000853F0000}"/>
    <cellStyle name="Comma [0] 4 8 3 6" xfId="5410" xr:uid="{00000000-0005-0000-0000-0000512A0000}"/>
    <cellStyle name="Comma [0] 4 8 3 6 3" xfId="15180" xr:uid="{00000000-0005-0000-0000-0000A5760000}"/>
    <cellStyle name="Comma [0] 4 8 3 8" xfId="9259" xr:uid="{00000000-0005-0000-0000-000000480000}"/>
    <cellStyle name="Comma [0] 4 8 4" xfId="577" xr:uid="{00000000-0005-0000-0000-00005A040000}"/>
    <cellStyle name="Comma [0] 4 8 4 2 2" xfId="2783" xr:uid="{00000000-0005-0000-0000-0000D5150000}"/>
    <cellStyle name="Comma [0] 4 8 4 2 2 3" xfId="12553" xr:uid="{00000000-0005-0000-0000-000029620000}"/>
    <cellStyle name="Comma [0] 4 8 4 2 3 2" xfId="8798" xr:uid="{00000000-0005-0000-0000-00007A440000}"/>
    <cellStyle name="Comma [0] 4 8 4 2 4" xfId="6610" xr:uid="{00000000-0005-0000-0000-000084330000}"/>
    <cellStyle name="Comma [0] 4 8 4 2 5" xfId="4949" xr:uid="{00000000-0005-0000-0000-0000CB260000}"/>
    <cellStyle name="Comma [0] 4 8 4 2 7" xfId="14719" xr:uid="{00000000-0005-0000-0000-00001F730000}"/>
    <cellStyle name="Comma [0] 4 8 4 3 2" xfId="6051" xr:uid="{00000000-0005-0000-0000-0000462F0000}"/>
    <cellStyle name="Comma [0] 4 8 4 3 4" xfId="15821" xr:uid="{00000000-0005-0000-0000-00009A7B0000}"/>
    <cellStyle name="Comma [0] 4 8 4 4 2" xfId="7166" xr:uid="{00000000-0005-0000-0000-0000C1370000}"/>
    <cellStyle name="Comma [0] 4 8 4 5" xfId="3322" xr:uid="{00000000-0005-0000-0000-0000121A0000}"/>
    <cellStyle name="Comma [0] 4 8 4 5 3" xfId="13092" xr:uid="{00000000-0005-0000-0000-000066660000}"/>
    <cellStyle name="Comma [0] 4 8 4 6 2" xfId="10410" xr:uid="{00000000-0005-0000-0000-000032510000}"/>
    <cellStyle name="Comma [0] 4 8 4 7" xfId="4390" xr:uid="{00000000-0005-0000-0000-00008D220000}"/>
    <cellStyle name="Comma [0] 4 8 4 9" xfId="14160" xr:uid="{00000000-0005-0000-0000-0000E16E0000}"/>
    <cellStyle name="Comma [0] 4 8 5 2" xfId="1793" xr:uid="{00000000-0005-0000-0000-00000F0E0000}"/>
    <cellStyle name="Comma [0] 4 8 5 2 2 2" xfId="7792" xr:uid="{00000000-0005-0000-0000-0000B43C0000}"/>
    <cellStyle name="Comma [0] 4 8 5 2 3" xfId="3948" xr:uid="{00000000-0005-0000-0000-0000051F0000}"/>
    <cellStyle name="Comma [0] 4 8 5 2 3 3" xfId="13718" xr:uid="{00000000-0005-0000-0000-0000596B0000}"/>
    <cellStyle name="Comma [0] 4 8 5 2 4 2" xfId="11564" xr:uid="{00000000-0005-0000-0000-0000635A0000}"/>
    <cellStyle name="Comma [0] 4 8 5 2 6" xfId="9968" xr:uid="{00000000-0005-0000-0000-0000AA4D0000}"/>
    <cellStyle name="Comma [0] 4 8 5 3" xfId="1265" xr:uid="{00000000-0005-0000-0000-0000D1090000}"/>
    <cellStyle name="Comma [0] 4 8 5 3 3" xfId="11037" xr:uid="{00000000-0005-0000-0000-000025560000}"/>
    <cellStyle name="Comma [0] 4 8 5 4" xfId="2323" xr:uid="{00000000-0005-0000-0000-00004C120000}"/>
    <cellStyle name="Comma [0] 4 8 5 4 3" xfId="12093" xr:uid="{00000000-0005-0000-0000-0000A05E0000}"/>
    <cellStyle name="Comma [0] 4 8 5 5 2" xfId="8338" xr:uid="{00000000-0005-0000-0000-0000F1400000}"/>
    <cellStyle name="Comma [0] 4 8 5 6" xfId="5592" xr:uid="{00000000-0005-0000-0000-0000BD2B0000}"/>
    <cellStyle name="Comma [0] 4 8 5 6 3" xfId="15362" xr:uid="{00000000-0005-0000-0000-000011780000}"/>
    <cellStyle name="Comma [0] 4 8 5 8" xfId="9441" xr:uid="{00000000-0005-0000-0000-00006C490000}"/>
    <cellStyle name="Comma [0] 4 8 6" xfId="811" xr:uid="{00000000-0005-0000-0000-000034060000}"/>
    <cellStyle name="Comma [0] 4 8 6 2 2" xfId="2964" xr:uid="{00000000-0005-0000-0000-00003F170000}"/>
    <cellStyle name="Comma [0] 4 8 6 2 2 3" xfId="12734" xr:uid="{00000000-0005-0000-0000-000093630000}"/>
    <cellStyle name="Comma [0] 4 8 6 2 3 2" xfId="8979" xr:uid="{00000000-0005-0000-0000-0000E4450000}"/>
    <cellStyle name="Comma [0] 4 8 6 2 4" xfId="6791" xr:uid="{00000000-0005-0000-0000-0000EE340000}"/>
    <cellStyle name="Comma [0] 4 8 6 2 5" xfId="5130" xr:uid="{00000000-0005-0000-0000-000035280000}"/>
    <cellStyle name="Comma [0] 4 8 6 2 7" xfId="14900" xr:uid="{00000000-0005-0000-0000-000089740000}"/>
    <cellStyle name="Comma [0] 4 8 6 3 2" xfId="6233" xr:uid="{00000000-0005-0000-0000-0000B0300000}"/>
    <cellStyle name="Comma [0] 4 8 6 3 4" xfId="16002" xr:uid="{00000000-0005-0000-0000-0000047D0000}"/>
    <cellStyle name="Comma [0] 4 8 6 4 2" xfId="7348" xr:uid="{00000000-0005-0000-0000-00002B390000}"/>
    <cellStyle name="Comma [0] 4 8 6 5" xfId="3504" xr:uid="{00000000-0005-0000-0000-00007C1B0000}"/>
    <cellStyle name="Comma [0] 4 8 6 5 3" xfId="13274" xr:uid="{00000000-0005-0000-0000-0000D0670000}"/>
    <cellStyle name="Comma [0] 4 8 6 6 2" xfId="10592" xr:uid="{00000000-0005-0000-0000-00009C520000}"/>
    <cellStyle name="Comma [0] 4 8 6 7" xfId="4572" xr:uid="{00000000-0005-0000-0000-0000F7230000}"/>
    <cellStyle name="Comma [0] 4 8 6 9" xfId="14342" xr:uid="{00000000-0005-0000-0000-00004B700000}"/>
    <cellStyle name="Comma [0] 4 8 7 2" xfId="2499" xr:uid="{00000000-0005-0000-0000-0000AE130000}"/>
    <cellStyle name="Comma [0] 4 8 7 2 3" xfId="12269" xr:uid="{00000000-0005-0000-0000-000002600000}"/>
    <cellStyle name="Comma [0] 4 8 7 3 2" xfId="8514" xr:uid="{00000000-0005-0000-0000-000053420000}"/>
    <cellStyle name="Comma [0] 4 8 7 4" xfId="6326" xr:uid="{00000000-0005-0000-0000-00005D310000}"/>
    <cellStyle name="Comma [0] 4 8 7 5" xfId="4665" xr:uid="{00000000-0005-0000-0000-0000A4240000}"/>
    <cellStyle name="Comma [0] 4 8 7 7" xfId="14435" xr:uid="{00000000-0005-0000-0000-0000F8700000}"/>
    <cellStyle name="Comma [0] 4 8 8 2" xfId="5768" xr:uid="{00000000-0005-0000-0000-00001F2D0000}"/>
    <cellStyle name="Comma [0] 4 8 8 4" xfId="15537" xr:uid="{00000000-0005-0000-0000-000073790000}"/>
    <cellStyle name="Comma [0] 4 8 9 2" xfId="6883" xr:uid="{00000000-0005-0000-0000-00009B350000}"/>
    <cellStyle name="Comma [0] 4 9" xfId="97" xr:uid="{00000000-0005-0000-0000-0000A3000000}"/>
    <cellStyle name="Comma [0] 4 9 10 2" xfId="7978" xr:uid="{00000000-0005-0000-0000-00001F3E0000}"/>
    <cellStyle name="Comma [0] 4 9 11" xfId="5232" xr:uid="{00000000-0005-0000-0000-0000EB280000}"/>
    <cellStyle name="Comma [0] 4 9 11 3" xfId="15002" xr:uid="{00000000-0005-0000-0000-00003F750000}"/>
    <cellStyle name="Comma [0] 4 9 13" xfId="9081" xr:uid="{00000000-0005-0000-0000-00009A460000}"/>
    <cellStyle name="Comma [0] 4 9 2" xfId="316" xr:uid="{00000000-0005-0000-0000-000052020000}"/>
    <cellStyle name="Comma [0] 4 9 2 2 2" xfId="2602" xr:uid="{00000000-0005-0000-0000-00006E140000}"/>
    <cellStyle name="Comma [0] 4 9 2 2 2 3" xfId="12372" xr:uid="{00000000-0005-0000-0000-0000C2600000}"/>
    <cellStyle name="Comma [0] 4 9 2 2 3 2" xfId="8617" xr:uid="{00000000-0005-0000-0000-000013430000}"/>
    <cellStyle name="Comma [0] 4 9 2 2 4" xfId="6429" xr:uid="{00000000-0005-0000-0000-00001D320000}"/>
    <cellStyle name="Comma [0] 4 9 2 2 5" xfId="4768" xr:uid="{00000000-0005-0000-0000-000064250000}"/>
    <cellStyle name="Comma [0] 4 9 2 2 7" xfId="14538" xr:uid="{00000000-0005-0000-0000-0000B8710000}"/>
    <cellStyle name="Comma [0] 4 9 2 3 2" xfId="5870" xr:uid="{00000000-0005-0000-0000-0000DF2D0000}"/>
    <cellStyle name="Comma [0] 4 9 2 3 4" xfId="15640" xr:uid="{00000000-0005-0000-0000-0000337A0000}"/>
    <cellStyle name="Comma [0] 4 9 2 4 2" xfId="6985" xr:uid="{00000000-0005-0000-0000-00005A360000}"/>
    <cellStyle name="Comma [0] 4 9 2 5" xfId="3141" xr:uid="{00000000-0005-0000-0000-0000AB180000}"/>
    <cellStyle name="Comma [0] 4 9 2 5 3" xfId="12911" xr:uid="{00000000-0005-0000-0000-0000FF640000}"/>
    <cellStyle name="Comma [0] 4 9 2 6 2" xfId="10229" xr:uid="{00000000-0005-0000-0000-0000CB4F0000}"/>
    <cellStyle name="Comma [0] 4 9 2 7" xfId="4209" xr:uid="{00000000-0005-0000-0000-000026210000}"/>
    <cellStyle name="Comma [0] 4 9 2 9" xfId="13979" xr:uid="{00000000-0005-0000-0000-00007A6D0000}"/>
    <cellStyle name="Comma [0] 4 9 3 2" xfId="1616" xr:uid="{00000000-0005-0000-0000-0000AC0C0000}"/>
    <cellStyle name="Comma [0] 4 9 3 2 2 2" xfId="7615" xr:uid="{00000000-0005-0000-0000-0000513B0000}"/>
    <cellStyle name="Comma [0] 4 9 3 2 3" xfId="3771" xr:uid="{00000000-0005-0000-0000-0000A21D0000}"/>
    <cellStyle name="Comma [0] 4 9 3 2 3 3" xfId="13541" xr:uid="{00000000-0005-0000-0000-0000F6690000}"/>
    <cellStyle name="Comma [0] 4 9 3 2 4 2" xfId="11387" xr:uid="{00000000-0005-0000-0000-000000590000}"/>
    <cellStyle name="Comma [0] 4 9 3 2 6" xfId="9791" xr:uid="{00000000-0005-0000-0000-0000474C0000}"/>
    <cellStyle name="Comma [0] 4 9 3 3" xfId="1088" xr:uid="{00000000-0005-0000-0000-00006E080000}"/>
    <cellStyle name="Comma [0] 4 9 3 3 3" xfId="10860" xr:uid="{00000000-0005-0000-0000-0000C2540000}"/>
    <cellStyle name="Comma [0] 4 9 3 4" xfId="2146" xr:uid="{00000000-0005-0000-0000-0000E9100000}"/>
    <cellStyle name="Comma [0] 4 9 3 4 3" xfId="11916" xr:uid="{00000000-0005-0000-0000-00003D5D0000}"/>
    <cellStyle name="Comma [0] 4 9 3 5 2" xfId="8161" xr:uid="{00000000-0005-0000-0000-00008E3F0000}"/>
    <cellStyle name="Comma [0] 4 9 3 6" xfId="5415" xr:uid="{00000000-0005-0000-0000-00005A2A0000}"/>
    <cellStyle name="Comma [0] 4 9 3 6 3" xfId="15185" xr:uid="{00000000-0005-0000-0000-0000AE760000}"/>
    <cellStyle name="Comma [0] 4 9 3 8" xfId="9264" xr:uid="{00000000-0005-0000-0000-000009480000}"/>
    <cellStyle name="Comma [0] 4 9 4" xfId="582" xr:uid="{00000000-0005-0000-0000-000063040000}"/>
    <cellStyle name="Comma [0] 4 9 4 2 2" xfId="2788" xr:uid="{00000000-0005-0000-0000-0000DE150000}"/>
    <cellStyle name="Comma [0] 4 9 4 2 2 3" xfId="12558" xr:uid="{00000000-0005-0000-0000-000032620000}"/>
    <cellStyle name="Comma [0] 4 9 4 2 3 2" xfId="8803" xr:uid="{00000000-0005-0000-0000-000083440000}"/>
    <cellStyle name="Comma [0] 4 9 4 2 4" xfId="6615" xr:uid="{00000000-0005-0000-0000-00008D330000}"/>
    <cellStyle name="Comma [0] 4 9 4 2 5" xfId="4954" xr:uid="{00000000-0005-0000-0000-0000D4260000}"/>
    <cellStyle name="Comma [0] 4 9 4 2 7" xfId="14724" xr:uid="{00000000-0005-0000-0000-000028730000}"/>
    <cellStyle name="Comma [0] 4 9 4 3 2" xfId="6056" xr:uid="{00000000-0005-0000-0000-00004F2F0000}"/>
    <cellStyle name="Comma [0] 4 9 4 3 4" xfId="15826" xr:uid="{00000000-0005-0000-0000-0000A37B0000}"/>
    <cellStyle name="Comma [0] 4 9 4 4 2" xfId="7171" xr:uid="{00000000-0005-0000-0000-0000CA370000}"/>
    <cellStyle name="Comma [0] 4 9 4 5" xfId="3327" xr:uid="{00000000-0005-0000-0000-00001B1A0000}"/>
    <cellStyle name="Comma [0] 4 9 4 5 3" xfId="13097" xr:uid="{00000000-0005-0000-0000-00006F660000}"/>
    <cellStyle name="Comma [0] 4 9 4 6 2" xfId="10415" xr:uid="{00000000-0005-0000-0000-00003B510000}"/>
    <cellStyle name="Comma [0] 4 9 4 7" xfId="4395" xr:uid="{00000000-0005-0000-0000-000096220000}"/>
    <cellStyle name="Comma [0] 4 9 4 9" xfId="14165" xr:uid="{00000000-0005-0000-0000-0000EA6E0000}"/>
    <cellStyle name="Comma [0] 4 9 5 2" xfId="1798" xr:uid="{00000000-0005-0000-0000-0000180E0000}"/>
    <cellStyle name="Comma [0] 4 9 5 2 2 2" xfId="7797" xr:uid="{00000000-0005-0000-0000-0000BD3C0000}"/>
    <cellStyle name="Comma [0] 4 9 5 2 3" xfId="3953" xr:uid="{00000000-0005-0000-0000-00000E1F0000}"/>
    <cellStyle name="Comma [0] 4 9 5 2 3 3" xfId="13723" xr:uid="{00000000-0005-0000-0000-0000626B0000}"/>
    <cellStyle name="Comma [0] 4 9 5 2 4 2" xfId="11569" xr:uid="{00000000-0005-0000-0000-00006C5A0000}"/>
    <cellStyle name="Comma [0] 4 9 5 2 6" xfId="9973" xr:uid="{00000000-0005-0000-0000-0000B34D0000}"/>
    <cellStyle name="Comma [0] 4 9 5 3" xfId="1270" xr:uid="{00000000-0005-0000-0000-0000DA090000}"/>
    <cellStyle name="Comma [0] 4 9 5 3 3" xfId="11042" xr:uid="{00000000-0005-0000-0000-00002E560000}"/>
    <cellStyle name="Comma [0] 4 9 5 4" xfId="2328" xr:uid="{00000000-0005-0000-0000-000055120000}"/>
    <cellStyle name="Comma [0] 4 9 5 4 3" xfId="12098" xr:uid="{00000000-0005-0000-0000-0000A95E0000}"/>
    <cellStyle name="Comma [0] 4 9 5 5 2" xfId="8343" xr:uid="{00000000-0005-0000-0000-0000FA400000}"/>
    <cellStyle name="Comma [0] 4 9 5 6" xfId="5597" xr:uid="{00000000-0005-0000-0000-0000C62B0000}"/>
    <cellStyle name="Comma [0] 4 9 5 6 3" xfId="15367" xr:uid="{00000000-0005-0000-0000-00001A780000}"/>
    <cellStyle name="Comma [0] 4 9 5 8" xfId="9446" xr:uid="{00000000-0005-0000-0000-000075490000}"/>
    <cellStyle name="Comma [0] 4 9 6" xfId="816" xr:uid="{00000000-0005-0000-0000-00003D060000}"/>
    <cellStyle name="Comma [0] 4 9 6 2 2" xfId="2969" xr:uid="{00000000-0005-0000-0000-000048170000}"/>
    <cellStyle name="Comma [0] 4 9 6 2 2 3" xfId="12739" xr:uid="{00000000-0005-0000-0000-00009C630000}"/>
    <cellStyle name="Comma [0] 4 9 6 2 3 2" xfId="8984" xr:uid="{00000000-0005-0000-0000-0000ED450000}"/>
    <cellStyle name="Comma [0] 4 9 6 2 4" xfId="6796" xr:uid="{00000000-0005-0000-0000-0000F7340000}"/>
    <cellStyle name="Comma [0] 4 9 6 2 5" xfId="5135" xr:uid="{00000000-0005-0000-0000-00003E280000}"/>
    <cellStyle name="Comma [0] 4 9 6 2 7" xfId="14905" xr:uid="{00000000-0005-0000-0000-000092740000}"/>
    <cellStyle name="Comma [0] 4 9 6 3 2" xfId="6238" xr:uid="{00000000-0005-0000-0000-0000B9300000}"/>
    <cellStyle name="Comma [0] 4 9 6 3 4" xfId="16007" xr:uid="{00000000-0005-0000-0000-00000D7D0000}"/>
    <cellStyle name="Comma [0] 4 9 6 4 2" xfId="7353" xr:uid="{00000000-0005-0000-0000-000034390000}"/>
    <cellStyle name="Comma [0] 4 9 6 5" xfId="3509" xr:uid="{00000000-0005-0000-0000-0000851B0000}"/>
    <cellStyle name="Comma [0] 4 9 6 5 3" xfId="13279" xr:uid="{00000000-0005-0000-0000-0000D9670000}"/>
    <cellStyle name="Comma [0] 4 9 6 6 2" xfId="10597" xr:uid="{00000000-0005-0000-0000-0000A5520000}"/>
    <cellStyle name="Comma [0] 4 9 6 7" xfId="4577" xr:uid="{00000000-0005-0000-0000-000000240000}"/>
    <cellStyle name="Comma [0] 4 9 6 9" xfId="14347" xr:uid="{00000000-0005-0000-0000-000054700000}"/>
    <cellStyle name="Comma [0] 4 9 7 2" xfId="2504" xr:uid="{00000000-0005-0000-0000-0000B7130000}"/>
    <cellStyle name="Comma [0] 4 9 7 2 3" xfId="12274" xr:uid="{00000000-0005-0000-0000-00000B600000}"/>
    <cellStyle name="Comma [0] 4 9 7 3 2" xfId="8519" xr:uid="{00000000-0005-0000-0000-00005C420000}"/>
    <cellStyle name="Comma [0] 4 9 7 4" xfId="6331" xr:uid="{00000000-0005-0000-0000-000066310000}"/>
    <cellStyle name="Comma [0] 4 9 7 5" xfId="4670" xr:uid="{00000000-0005-0000-0000-0000AD240000}"/>
    <cellStyle name="Comma [0] 4 9 7 7" xfId="14440" xr:uid="{00000000-0005-0000-0000-000001710000}"/>
    <cellStyle name="Comma [0] 4 9 8 2" xfId="5772" xr:uid="{00000000-0005-0000-0000-0000282D0000}"/>
    <cellStyle name="Comma [0] 4 9 8 4" xfId="15541" xr:uid="{00000000-0005-0000-0000-00007C790000}"/>
    <cellStyle name="Comma [0] 4 9 9 2" xfId="6887" xr:uid="{00000000-0005-0000-0000-0000A4350000}"/>
    <cellStyle name="Comma [0] 5" xfId="29" xr:uid="{00000000-0005-0000-0000-000034000000}"/>
    <cellStyle name="Comma [0] 6 10" xfId="3016" xr:uid="{00000000-0005-0000-0000-0000AC170000}"/>
    <cellStyle name="Comma [0] 6 10 3" xfId="12786" xr:uid="{00000000-0005-0000-0000-000000640000}"/>
    <cellStyle name="Comma [0] 6 11 2" xfId="10104" xr:uid="{00000000-0005-0000-0000-0000CC4E0000}"/>
    <cellStyle name="Comma [0] 6 12" xfId="4084" xr:uid="{00000000-0005-0000-0000-000027200000}"/>
    <cellStyle name="Comma [0] 6 14" xfId="13854" xr:uid="{00000000-0005-0000-0000-00007B6C0000}"/>
    <cellStyle name="Comma [0] 6 2 2" xfId="1489" xr:uid="{00000000-0005-0000-0000-0000A90B0000}"/>
    <cellStyle name="Comma [0] 6 2 2 2 2" xfId="7488" xr:uid="{00000000-0005-0000-0000-00004E3A0000}"/>
    <cellStyle name="Comma [0] 6 2 2 3" xfId="3644" xr:uid="{00000000-0005-0000-0000-00009F1C0000}"/>
    <cellStyle name="Comma [0] 6 2 2 3 3" xfId="13414" xr:uid="{00000000-0005-0000-0000-0000F3680000}"/>
    <cellStyle name="Comma [0] 6 2 2 4 2" xfId="11260" xr:uid="{00000000-0005-0000-0000-0000FD570000}"/>
    <cellStyle name="Comma [0] 6 2 2 6" xfId="9664" xr:uid="{00000000-0005-0000-0000-0000444B0000}"/>
    <cellStyle name="Comma [0] 6 2 3" xfId="961" xr:uid="{00000000-0005-0000-0000-00006B070000}"/>
    <cellStyle name="Comma [0] 6 2 3 3" xfId="10733" xr:uid="{00000000-0005-0000-0000-0000BF530000}"/>
    <cellStyle name="Comma [0] 6 2 4" xfId="2019" xr:uid="{00000000-0005-0000-0000-0000E60F0000}"/>
    <cellStyle name="Comma [0] 6 2 4 3" xfId="11789" xr:uid="{00000000-0005-0000-0000-00003A5C0000}"/>
    <cellStyle name="Comma [0] 6 2 5 2" xfId="8034" xr:uid="{00000000-0005-0000-0000-00008B3E0000}"/>
    <cellStyle name="Comma [0] 6 2 6" xfId="5288" xr:uid="{00000000-0005-0000-0000-000057290000}"/>
    <cellStyle name="Comma [0] 6 2 6 3" xfId="15058" xr:uid="{00000000-0005-0000-0000-0000AB750000}"/>
    <cellStyle name="Comma [0] 6 2 8" xfId="9137" xr:uid="{00000000-0005-0000-0000-000006470000}"/>
    <cellStyle name="Comma [0] 6 3" xfId="428" xr:uid="{00000000-0005-0000-0000-000030030000}"/>
    <cellStyle name="Comma [0] 6 3 2 2" xfId="2661" xr:uid="{00000000-0005-0000-0000-0000DE140000}"/>
    <cellStyle name="Comma [0] 6 3 2 2 3" xfId="12431" xr:uid="{00000000-0005-0000-0000-000032610000}"/>
    <cellStyle name="Comma [0] 6 3 2 3 2" xfId="8676" xr:uid="{00000000-0005-0000-0000-000083430000}"/>
    <cellStyle name="Comma [0] 6 3 2 4" xfId="6488" xr:uid="{00000000-0005-0000-0000-00008D320000}"/>
    <cellStyle name="Comma [0] 6 3 2 5" xfId="4827" xr:uid="{00000000-0005-0000-0000-0000D4250000}"/>
    <cellStyle name="Comma [0] 6 3 2 7" xfId="14597" xr:uid="{00000000-0005-0000-0000-000028720000}"/>
    <cellStyle name="Comma [0] 6 3 3 2" xfId="5929" xr:uid="{00000000-0005-0000-0000-00004F2E0000}"/>
    <cellStyle name="Comma [0] 6 3 3 4" xfId="15699" xr:uid="{00000000-0005-0000-0000-0000A37A0000}"/>
    <cellStyle name="Comma [0] 6 3 4 2" xfId="7044" xr:uid="{00000000-0005-0000-0000-0000CA360000}"/>
    <cellStyle name="Comma [0] 6 3 5" xfId="3200" xr:uid="{00000000-0005-0000-0000-00001B190000}"/>
    <cellStyle name="Comma [0] 6 3 5 3" xfId="12970" xr:uid="{00000000-0005-0000-0000-00006F650000}"/>
    <cellStyle name="Comma [0] 6 3 6 2" xfId="10288" xr:uid="{00000000-0005-0000-0000-00003B500000}"/>
    <cellStyle name="Comma [0] 6 3 7" xfId="4268" xr:uid="{00000000-0005-0000-0000-000096210000}"/>
    <cellStyle name="Comma [0] 6 3 9" xfId="14038" xr:uid="{00000000-0005-0000-0000-0000EA6D0000}"/>
    <cellStyle name="Comma [0] 6 4 2" xfId="1672" xr:uid="{00000000-0005-0000-0000-0000190D0000}"/>
    <cellStyle name="Comma [0] 6 4 2 2 2" xfId="7671" xr:uid="{00000000-0005-0000-0000-0000BE3B0000}"/>
    <cellStyle name="Comma [0] 6 4 2 3" xfId="3827" xr:uid="{00000000-0005-0000-0000-00000F1E0000}"/>
    <cellStyle name="Comma [0] 6 4 2 3 3" xfId="13597" xr:uid="{00000000-0005-0000-0000-0000636A0000}"/>
    <cellStyle name="Comma [0] 6 4 2 4 2" xfId="11443" xr:uid="{00000000-0005-0000-0000-00006D590000}"/>
    <cellStyle name="Comma [0] 6 4 2 6" xfId="9847" xr:uid="{00000000-0005-0000-0000-0000B44C0000}"/>
    <cellStyle name="Comma [0] 6 4 3" xfId="1144" xr:uid="{00000000-0005-0000-0000-0000DB080000}"/>
    <cellStyle name="Comma [0] 6 4 3 3" xfId="10916" xr:uid="{00000000-0005-0000-0000-00002F550000}"/>
    <cellStyle name="Comma [0] 6 4 4" xfId="2202" xr:uid="{00000000-0005-0000-0000-000056110000}"/>
    <cellStyle name="Comma [0] 6 4 4 3" xfId="11972" xr:uid="{00000000-0005-0000-0000-0000AA5D0000}"/>
    <cellStyle name="Comma [0] 6 4 5 2" xfId="8217" xr:uid="{00000000-0005-0000-0000-0000FB3F0000}"/>
    <cellStyle name="Comma [0] 6 4 6" xfId="5471" xr:uid="{00000000-0005-0000-0000-0000C72A0000}"/>
    <cellStyle name="Comma [0] 6 4 6 3" xfId="15241" xr:uid="{00000000-0005-0000-0000-00001B770000}"/>
    <cellStyle name="Comma [0] 6 4 8" xfId="9320" xr:uid="{00000000-0005-0000-0000-000076480000}"/>
    <cellStyle name="Comma [0] 6 5" xfId="664" xr:uid="{00000000-0005-0000-0000-000009050000}"/>
    <cellStyle name="Comma [0] 6 5 2 2" xfId="2843" xr:uid="{00000000-0005-0000-0000-00004A160000}"/>
    <cellStyle name="Comma [0] 6 5 2 2 3" xfId="12613" xr:uid="{00000000-0005-0000-0000-00009E620000}"/>
    <cellStyle name="Comma [0] 6 5 2 3 2" xfId="8858" xr:uid="{00000000-0005-0000-0000-0000EF440000}"/>
    <cellStyle name="Comma [0] 6 5 2 4" xfId="6670" xr:uid="{00000000-0005-0000-0000-0000F9330000}"/>
    <cellStyle name="Comma [0] 6 5 2 5" xfId="5009" xr:uid="{00000000-0005-0000-0000-000040270000}"/>
    <cellStyle name="Comma [0] 6 5 2 7" xfId="14779" xr:uid="{00000000-0005-0000-0000-000094730000}"/>
    <cellStyle name="Comma [0] 6 5 3 2" xfId="6111" xr:uid="{00000000-0005-0000-0000-0000BB2F0000}"/>
    <cellStyle name="Comma [0] 6 5 3 4" xfId="15881" xr:uid="{00000000-0005-0000-0000-00000F7C0000}"/>
    <cellStyle name="Comma [0] 6 5 4 2" xfId="7226" xr:uid="{00000000-0005-0000-0000-000036380000}"/>
    <cellStyle name="Comma [0] 6 5 5" xfId="3382" xr:uid="{00000000-0005-0000-0000-0000871A0000}"/>
    <cellStyle name="Comma [0] 6 5 5 3" xfId="13152" xr:uid="{00000000-0005-0000-0000-0000DB660000}"/>
    <cellStyle name="Comma [0] 6 5 6 2" xfId="10470" xr:uid="{00000000-0005-0000-0000-0000A7510000}"/>
    <cellStyle name="Comma [0] 6 5 7" xfId="4450" xr:uid="{00000000-0005-0000-0000-000002230000}"/>
    <cellStyle name="Comma [0] 6 5 9" xfId="14220" xr:uid="{00000000-0005-0000-0000-0000566F0000}"/>
    <cellStyle name="Comma [0] 6 6 2" xfId="1853" xr:uid="{00000000-0005-0000-0000-0000840E0000}"/>
    <cellStyle name="Comma [0] 6 6 2 2 2" xfId="7852" xr:uid="{00000000-0005-0000-0000-0000293D0000}"/>
    <cellStyle name="Comma [0] 6 6 2 3" xfId="4008" xr:uid="{00000000-0005-0000-0000-00007A1F0000}"/>
    <cellStyle name="Comma [0] 6 6 2 3 3" xfId="13778" xr:uid="{00000000-0005-0000-0000-0000CE6B0000}"/>
    <cellStyle name="Comma [0] 6 6 2 4 2" xfId="11624" xr:uid="{00000000-0005-0000-0000-0000D85A0000}"/>
    <cellStyle name="Comma [0] 6 6 2 6" xfId="10028" xr:uid="{00000000-0005-0000-0000-00001F4E0000}"/>
    <cellStyle name="Comma [0] 6 6 3" xfId="1325" xr:uid="{00000000-0005-0000-0000-0000460A0000}"/>
    <cellStyle name="Comma [0] 6 6 3 3" xfId="11096" xr:uid="{00000000-0005-0000-0000-00009A560000}"/>
    <cellStyle name="Comma [0] 6 6 4" xfId="2382" xr:uid="{00000000-0005-0000-0000-0000C1120000}"/>
    <cellStyle name="Comma [0] 6 6 4 3" xfId="12152" xr:uid="{00000000-0005-0000-0000-0000155F0000}"/>
    <cellStyle name="Comma [0] 6 6 5 2" xfId="8397" xr:uid="{00000000-0005-0000-0000-000066410000}"/>
    <cellStyle name="Comma [0] 6 6 6" xfId="5651" xr:uid="{00000000-0005-0000-0000-0000322C0000}"/>
    <cellStyle name="Comma [0] 6 6 6 3" xfId="15421" xr:uid="{00000000-0005-0000-0000-000086780000}"/>
    <cellStyle name="Comma [0] 6 6 8" xfId="9500" xr:uid="{00000000-0005-0000-0000-0000E1490000}"/>
    <cellStyle name="Comma [0] 6 7" xfId="1405" xr:uid="{00000000-0005-0000-0000-0000F30A0000}"/>
    <cellStyle name="Comma [0] 6 7 2 2" xfId="7404" xr:uid="{00000000-0005-0000-0000-000098390000}"/>
    <cellStyle name="Comma [0] 6 7 3" xfId="3560" xr:uid="{00000000-0005-0000-0000-0000E91B0000}"/>
    <cellStyle name="Comma [0] 6 7 3 3" xfId="13330" xr:uid="{00000000-0005-0000-0000-00003D680000}"/>
    <cellStyle name="Comma [0] 6 7 4 2" xfId="11176" xr:uid="{00000000-0005-0000-0000-000047570000}"/>
    <cellStyle name="Comma [0] 6 7 6" xfId="9580" xr:uid="{00000000-0005-0000-0000-00008E4A0000}"/>
    <cellStyle name="Comma [0] 6 8" xfId="877" xr:uid="{00000000-0005-0000-0000-0000B5060000}"/>
    <cellStyle name="Comma [0] 6 8 3" xfId="10648" xr:uid="{00000000-0005-0000-0000-000009530000}"/>
    <cellStyle name="Comma [0] 6 9" xfId="1933" xr:uid="{00000000-0005-0000-0000-0000310F0000}"/>
    <cellStyle name="Comma [0] 6 9 3" xfId="11704" xr:uid="{00000000-0005-0000-0000-0000855B0000}"/>
    <cellStyle name="Comma [0] 7 10" xfId="3020" xr:uid="{00000000-0005-0000-0000-0000B5170000}"/>
    <cellStyle name="Comma [0] 7 10 3" xfId="12790" xr:uid="{00000000-0005-0000-0000-000009640000}"/>
    <cellStyle name="Comma [0] 7 11 2" xfId="10108" xr:uid="{00000000-0005-0000-0000-0000D54E0000}"/>
    <cellStyle name="Comma [0] 7 12" xfId="4088" xr:uid="{00000000-0005-0000-0000-000030200000}"/>
    <cellStyle name="Comma [0] 7 14" xfId="13858" xr:uid="{00000000-0005-0000-0000-0000846C0000}"/>
    <cellStyle name="Comma [0] 7 2 2" xfId="1493" xr:uid="{00000000-0005-0000-0000-0000B20B0000}"/>
    <cellStyle name="Comma [0] 7 2 2 2 2" xfId="7492" xr:uid="{00000000-0005-0000-0000-0000573A0000}"/>
    <cellStyle name="Comma [0] 7 2 2 3" xfId="3648" xr:uid="{00000000-0005-0000-0000-0000A81C0000}"/>
    <cellStyle name="Comma [0] 7 2 2 3 3" xfId="13418" xr:uid="{00000000-0005-0000-0000-0000FC680000}"/>
    <cellStyle name="Comma [0] 7 2 2 4 2" xfId="11264" xr:uid="{00000000-0005-0000-0000-000006580000}"/>
    <cellStyle name="Comma [0] 7 2 2 6" xfId="9668" xr:uid="{00000000-0005-0000-0000-00004D4B0000}"/>
    <cellStyle name="Comma [0] 7 2 3" xfId="965" xr:uid="{00000000-0005-0000-0000-000074070000}"/>
    <cellStyle name="Comma [0] 7 2 3 3" xfId="10737" xr:uid="{00000000-0005-0000-0000-0000C8530000}"/>
    <cellStyle name="Comma [0] 7 2 4" xfId="2023" xr:uid="{00000000-0005-0000-0000-0000EF0F0000}"/>
    <cellStyle name="Comma [0] 7 2 4 3" xfId="11793" xr:uid="{00000000-0005-0000-0000-0000435C0000}"/>
    <cellStyle name="Comma [0] 7 2 5 2" xfId="8038" xr:uid="{00000000-0005-0000-0000-0000943E0000}"/>
    <cellStyle name="Comma [0] 7 2 6" xfId="5292" xr:uid="{00000000-0005-0000-0000-000060290000}"/>
    <cellStyle name="Comma [0] 7 2 6 3" xfId="15062" xr:uid="{00000000-0005-0000-0000-0000B4750000}"/>
    <cellStyle name="Comma [0] 7 2 8" xfId="9141" xr:uid="{00000000-0005-0000-0000-00000F470000}"/>
    <cellStyle name="Comma [0] 7 3" xfId="432" xr:uid="{00000000-0005-0000-0000-000039030000}"/>
    <cellStyle name="Comma [0] 7 3 2 2" xfId="2665" xr:uid="{00000000-0005-0000-0000-0000E7140000}"/>
    <cellStyle name="Comma [0] 7 3 2 2 3" xfId="12435" xr:uid="{00000000-0005-0000-0000-00003B610000}"/>
    <cellStyle name="Comma [0] 7 3 2 3 2" xfId="8680" xr:uid="{00000000-0005-0000-0000-00008C430000}"/>
    <cellStyle name="Comma [0] 7 3 2 4" xfId="6492" xr:uid="{00000000-0005-0000-0000-000096320000}"/>
    <cellStyle name="Comma [0] 7 3 2 5" xfId="4831" xr:uid="{00000000-0005-0000-0000-0000DD250000}"/>
    <cellStyle name="Comma [0] 7 3 2 7" xfId="14601" xr:uid="{00000000-0005-0000-0000-000031720000}"/>
    <cellStyle name="Comma [0] 7 3 3 2" xfId="5933" xr:uid="{00000000-0005-0000-0000-0000582E0000}"/>
    <cellStyle name="Comma [0] 7 3 3 4" xfId="15703" xr:uid="{00000000-0005-0000-0000-0000AC7A0000}"/>
    <cellStyle name="Comma [0] 7 3 4 2" xfId="7048" xr:uid="{00000000-0005-0000-0000-0000D3360000}"/>
    <cellStyle name="Comma [0] 7 3 5" xfId="3204" xr:uid="{00000000-0005-0000-0000-000024190000}"/>
    <cellStyle name="Comma [0] 7 3 5 3" xfId="12974" xr:uid="{00000000-0005-0000-0000-000078650000}"/>
    <cellStyle name="Comma [0] 7 3 6 2" xfId="10292" xr:uid="{00000000-0005-0000-0000-000044500000}"/>
    <cellStyle name="Comma [0] 7 3 7" xfId="4272" xr:uid="{00000000-0005-0000-0000-00009F210000}"/>
    <cellStyle name="Comma [0] 7 3 9" xfId="14042" xr:uid="{00000000-0005-0000-0000-0000F36D0000}"/>
    <cellStyle name="Comma [0] 7 4 2" xfId="1676" xr:uid="{00000000-0005-0000-0000-0000220D0000}"/>
    <cellStyle name="Comma [0] 7 4 2 2 2" xfId="7675" xr:uid="{00000000-0005-0000-0000-0000C73B0000}"/>
    <cellStyle name="Comma [0] 7 4 2 3" xfId="3831" xr:uid="{00000000-0005-0000-0000-0000181E0000}"/>
    <cellStyle name="Comma [0] 7 4 2 3 3" xfId="13601" xr:uid="{00000000-0005-0000-0000-00006C6A0000}"/>
    <cellStyle name="Comma [0] 7 4 2 4 2" xfId="11447" xr:uid="{00000000-0005-0000-0000-000076590000}"/>
    <cellStyle name="Comma [0] 7 4 2 6" xfId="9851" xr:uid="{00000000-0005-0000-0000-0000BD4C0000}"/>
    <cellStyle name="Comma [0] 7 4 3" xfId="1148" xr:uid="{00000000-0005-0000-0000-0000E4080000}"/>
    <cellStyle name="Comma [0] 7 4 3 3" xfId="10920" xr:uid="{00000000-0005-0000-0000-000038550000}"/>
    <cellStyle name="Comma [0] 7 4 4" xfId="2206" xr:uid="{00000000-0005-0000-0000-00005F110000}"/>
    <cellStyle name="Comma [0] 7 4 4 3" xfId="11976" xr:uid="{00000000-0005-0000-0000-0000B35D0000}"/>
    <cellStyle name="Comma [0] 7 4 5 2" xfId="8221" xr:uid="{00000000-0005-0000-0000-000004400000}"/>
    <cellStyle name="Comma [0] 7 4 6" xfId="5475" xr:uid="{00000000-0005-0000-0000-0000D02A0000}"/>
    <cellStyle name="Comma [0] 7 4 6 3" xfId="15245" xr:uid="{00000000-0005-0000-0000-000024770000}"/>
    <cellStyle name="Comma [0] 7 4 8" xfId="9324" xr:uid="{00000000-0005-0000-0000-00007F480000}"/>
    <cellStyle name="Comma [0] 7 5" xfId="668" xr:uid="{00000000-0005-0000-0000-000012050000}"/>
    <cellStyle name="Comma [0] 7 5 2 2" xfId="2847" xr:uid="{00000000-0005-0000-0000-000053160000}"/>
    <cellStyle name="Comma [0] 7 5 2 2 3" xfId="12617" xr:uid="{00000000-0005-0000-0000-0000A7620000}"/>
    <cellStyle name="Comma [0] 7 5 2 3 2" xfId="8862" xr:uid="{00000000-0005-0000-0000-0000F8440000}"/>
    <cellStyle name="Comma [0] 7 5 2 4" xfId="6674" xr:uid="{00000000-0005-0000-0000-000002340000}"/>
    <cellStyle name="Comma [0] 7 5 2 5" xfId="5013" xr:uid="{00000000-0005-0000-0000-000049270000}"/>
    <cellStyle name="Comma [0] 7 5 2 7" xfId="14783" xr:uid="{00000000-0005-0000-0000-00009D730000}"/>
    <cellStyle name="Comma [0] 7 5 3 2" xfId="6115" xr:uid="{00000000-0005-0000-0000-0000C42F0000}"/>
    <cellStyle name="Comma [0] 7 5 3 4" xfId="15885" xr:uid="{00000000-0005-0000-0000-0000187C0000}"/>
    <cellStyle name="Comma [0] 7 5 4 2" xfId="7230" xr:uid="{00000000-0005-0000-0000-00003F380000}"/>
    <cellStyle name="Comma [0] 7 5 5" xfId="3386" xr:uid="{00000000-0005-0000-0000-0000901A0000}"/>
    <cellStyle name="Comma [0] 7 5 5 3" xfId="13156" xr:uid="{00000000-0005-0000-0000-0000E4660000}"/>
    <cellStyle name="Comma [0] 7 5 6 2" xfId="10474" xr:uid="{00000000-0005-0000-0000-0000B0510000}"/>
    <cellStyle name="Comma [0] 7 5 7" xfId="4454" xr:uid="{00000000-0005-0000-0000-00000B230000}"/>
    <cellStyle name="Comma [0] 7 5 9" xfId="14224" xr:uid="{00000000-0005-0000-0000-00005F6F0000}"/>
    <cellStyle name="Comma [0] 7 6 2" xfId="1857" xr:uid="{00000000-0005-0000-0000-00008D0E0000}"/>
    <cellStyle name="Comma [0] 7 6 2 2 2" xfId="7856" xr:uid="{00000000-0005-0000-0000-0000323D0000}"/>
    <cellStyle name="Comma [0] 7 6 2 3" xfId="4012" xr:uid="{00000000-0005-0000-0000-0000831F0000}"/>
    <cellStyle name="Comma [0] 7 6 2 3 3" xfId="13782" xr:uid="{00000000-0005-0000-0000-0000D76B0000}"/>
    <cellStyle name="Comma [0] 7 6 2 4 2" xfId="11628" xr:uid="{00000000-0005-0000-0000-0000E15A0000}"/>
    <cellStyle name="Comma [0] 7 6 2 6" xfId="10032" xr:uid="{00000000-0005-0000-0000-0000284E0000}"/>
    <cellStyle name="Comma [0] 7 6 3" xfId="1329" xr:uid="{00000000-0005-0000-0000-00004F0A0000}"/>
    <cellStyle name="Comma [0] 7 6 3 3" xfId="11100" xr:uid="{00000000-0005-0000-0000-0000A3560000}"/>
    <cellStyle name="Comma [0] 7 6 4" xfId="2386" xr:uid="{00000000-0005-0000-0000-0000CA120000}"/>
    <cellStyle name="Comma [0] 7 6 4 3" xfId="12156" xr:uid="{00000000-0005-0000-0000-00001E5F0000}"/>
    <cellStyle name="Comma [0] 7 6 5 2" xfId="8401" xr:uid="{00000000-0005-0000-0000-00006F410000}"/>
    <cellStyle name="Comma [0] 7 6 6" xfId="5655" xr:uid="{00000000-0005-0000-0000-00003B2C0000}"/>
    <cellStyle name="Comma [0] 7 6 6 3" xfId="15425" xr:uid="{00000000-0005-0000-0000-00008F780000}"/>
    <cellStyle name="Comma [0] 7 6 8" xfId="9504" xr:uid="{00000000-0005-0000-0000-0000EA490000}"/>
    <cellStyle name="Comma [0] 7 7" xfId="1409" xr:uid="{00000000-0005-0000-0000-0000FC0A0000}"/>
    <cellStyle name="Comma [0] 7 7 2 2" xfId="7408" xr:uid="{00000000-0005-0000-0000-0000A1390000}"/>
    <cellStyle name="Comma [0] 7 7 3" xfId="3564" xr:uid="{00000000-0005-0000-0000-0000F21B0000}"/>
    <cellStyle name="Comma [0] 7 7 3 3" xfId="13334" xr:uid="{00000000-0005-0000-0000-000046680000}"/>
    <cellStyle name="Comma [0] 7 7 4 2" xfId="11180" xr:uid="{00000000-0005-0000-0000-000050570000}"/>
    <cellStyle name="Comma [0] 7 7 6" xfId="9584" xr:uid="{00000000-0005-0000-0000-0000974A0000}"/>
    <cellStyle name="Comma [0] 7 8" xfId="881" xr:uid="{00000000-0005-0000-0000-0000BE060000}"/>
    <cellStyle name="Comma [0] 7 8 3" xfId="10652" xr:uid="{00000000-0005-0000-0000-000012530000}"/>
    <cellStyle name="Comma [0] 7 9" xfId="1937" xr:uid="{00000000-0005-0000-0000-00003A0F0000}"/>
    <cellStyle name="Comma [0] 7 9 3" xfId="11708" xr:uid="{00000000-0005-0000-0000-00008E5B0000}"/>
    <cellStyle name="Comma [0] 8 10" xfId="3044" xr:uid="{00000000-0005-0000-0000-0000F9170000}"/>
    <cellStyle name="Comma [0] 8 10 3" xfId="12814" xr:uid="{00000000-0005-0000-0000-00004D640000}"/>
    <cellStyle name="Comma [0] 8 11 2" xfId="10132" xr:uid="{00000000-0005-0000-0000-0000194F0000}"/>
    <cellStyle name="Comma [0] 8 12" xfId="4112" xr:uid="{00000000-0005-0000-0000-000074200000}"/>
    <cellStyle name="Comma [0] 8 14" xfId="13882" xr:uid="{00000000-0005-0000-0000-0000C86C0000}"/>
    <cellStyle name="Comma [0] 8 2 2" xfId="1518" xr:uid="{00000000-0005-0000-0000-0000F70B0000}"/>
    <cellStyle name="Comma [0] 8 2 2 2 2" xfId="7517" xr:uid="{00000000-0005-0000-0000-00009C3A0000}"/>
    <cellStyle name="Comma [0] 8 2 2 3" xfId="3673" xr:uid="{00000000-0005-0000-0000-0000ED1C0000}"/>
    <cellStyle name="Comma [0] 8 2 2 3 3" xfId="13443" xr:uid="{00000000-0005-0000-0000-000041690000}"/>
    <cellStyle name="Comma [0] 8 2 2 4 2" xfId="11289" xr:uid="{00000000-0005-0000-0000-00004B580000}"/>
    <cellStyle name="Comma [0] 8 2 2 6" xfId="9693" xr:uid="{00000000-0005-0000-0000-0000924B0000}"/>
    <cellStyle name="Comma [0] 8 2 3" xfId="990" xr:uid="{00000000-0005-0000-0000-0000B9070000}"/>
    <cellStyle name="Comma [0] 8 2 3 3" xfId="10762" xr:uid="{00000000-0005-0000-0000-00000D540000}"/>
    <cellStyle name="Comma [0] 8 2 4" xfId="2048" xr:uid="{00000000-0005-0000-0000-000034100000}"/>
    <cellStyle name="Comma [0] 8 2 4 3" xfId="11818" xr:uid="{00000000-0005-0000-0000-0000885C0000}"/>
    <cellStyle name="Comma [0] 8 2 5 2" xfId="8063" xr:uid="{00000000-0005-0000-0000-0000D93E0000}"/>
    <cellStyle name="Comma [0] 8 2 6" xfId="5317" xr:uid="{00000000-0005-0000-0000-0000A5290000}"/>
    <cellStyle name="Comma [0] 8 2 6 3" xfId="15087" xr:uid="{00000000-0005-0000-0000-0000F9750000}"/>
    <cellStyle name="Comma [0] 8 2 8" xfId="9166" xr:uid="{00000000-0005-0000-0000-000054470000}"/>
    <cellStyle name="Comma [0] 8 3" xfId="456" xr:uid="{00000000-0005-0000-0000-00007D030000}"/>
    <cellStyle name="Comma [0] 8 3 2 2" xfId="2689" xr:uid="{00000000-0005-0000-0000-00002B150000}"/>
    <cellStyle name="Comma [0] 8 3 2 2 3" xfId="12459" xr:uid="{00000000-0005-0000-0000-00007F610000}"/>
    <cellStyle name="Comma [0] 8 3 2 3 2" xfId="8704" xr:uid="{00000000-0005-0000-0000-0000D0430000}"/>
    <cellStyle name="Comma [0] 8 3 2 4" xfId="6516" xr:uid="{00000000-0005-0000-0000-0000DA320000}"/>
    <cellStyle name="Comma [0] 8 3 2 5" xfId="4855" xr:uid="{00000000-0005-0000-0000-000021260000}"/>
    <cellStyle name="Comma [0] 8 3 2 7" xfId="14625" xr:uid="{00000000-0005-0000-0000-000075720000}"/>
    <cellStyle name="Comma [0] 8 3 3 2" xfId="5957" xr:uid="{00000000-0005-0000-0000-00009C2E0000}"/>
    <cellStyle name="Comma [0] 8 3 3 4" xfId="15727" xr:uid="{00000000-0005-0000-0000-0000F07A0000}"/>
    <cellStyle name="Comma [0] 8 3 4 2" xfId="7072" xr:uid="{00000000-0005-0000-0000-000017370000}"/>
    <cellStyle name="Comma [0] 8 3 5" xfId="3228" xr:uid="{00000000-0005-0000-0000-000068190000}"/>
    <cellStyle name="Comma [0] 8 3 5 3" xfId="12998" xr:uid="{00000000-0005-0000-0000-0000BC650000}"/>
    <cellStyle name="Comma [0] 8 3 6 2" xfId="10316" xr:uid="{00000000-0005-0000-0000-000088500000}"/>
    <cellStyle name="Comma [0] 8 3 7" xfId="4296" xr:uid="{00000000-0005-0000-0000-0000E3210000}"/>
    <cellStyle name="Comma [0] 8 3 9" xfId="14066" xr:uid="{00000000-0005-0000-0000-0000376E0000}"/>
    <cellStyle name="Comma [0] 8 4 2" xfId="1700" xr:uid="{00000000-0005-0000-0000-0000670D0000}"/>
    <cellStyle name="Comma [0] 8 4 2 2 2" xfId="7699" xr:uid="{00000000-0005-0000-0000-00000C3C0000}"/>
    <cellStyle name="Comma [0] 8 4 2 3" xfId="3855" xr:uid="{00000000-0005-0000-0000-00005D1E0000}"/>
    <cellStyle name="Comma [0] 8 4 2 3 3" xfId="13625" xr:uid="{00000000-0005-0000-0000-0000B16A0000}"/>
    <cellStyle name="Comma [0] 8 4 2 4 2" xfId="11471" xr:uid="{00000000-0005-0000-0000-0000BB590000}"/>
    <cellStyle name="Comma [0] 8 4 2 6" xfId="9875" xr:uid="{00000000-0005-0000-0000-0000024D0000}"/>
    <cellStyle name="Comma [0] 8 4 3" xfId="1172" xr:uid="{00000000-0005-0000-0000-000029090000}"/>
    <cellStyle name="Comma [0] 8 4 3 3" xfId="10944" xr:uid="{00000000-0005-0000-0000-00007D550000}"/>
    <cellStyle name="Comma [0] 8 4 4" xfId="2230" xr:uid="{00000000-0005-0000-0000-0000A4110000}"/>
    <cellStyle name="Comma [0] 8 4 4 3" xfId="12000" xr:uid="{00000000-0005-0000-0000-0000F85D0000}"/>
    <cellStyle name="Comma [0] 8 4 5 2" xfId="8245" xr:uid="{00000000-0005-0000-0000-000049400000}"/>
    <cellStyle name="Comma [0] 8 4 6" xfId="5499" xr:uid="{00000000-0005-0000-0000-0000152B0000}"/>
    <cellStyle name="Comma [0] 8 4 6 3" xfId="15269" xr:uid="{00000000-0005-0000-0000-000069770000}"/>
    <cellStyle name="Comma [0] 8 4 8" xfId="9348" xr:uid="{00000000-0005-0000-0000-0000C4480000}"/>
    <cellStyle name="Comma [0] 8 5" xfId="692" xr:uid="{00000000-0005-0000-0000-000056050000}"/>
    <cellStyle name="Comma [0] 8 5 2 2" xfId="2871" xr:uid="{00000000-0005-0000-0000-000097160000}"/>
    <cellStyle name="Comma [0] 8 5 2 2 3" xfId="12641" xr:uid="{00000000-0005-0000-0000-0000EB620000}"/>
    <cellStyle name="Comma [0] 8 5 2 3 2" xfId="8886" xr:uid="{00000000-0005-0000-0000-00003C450000}"/>
    <cellStyle name="Comma [0] 8 5 2 4" xfId="6698" xr:uid="{00000000-0005-0000-0000-000046340000}"/>
    <cellStyle name="Comma [0] 8 5 2 5" xfId="5037" xr:uid="{00000000-0005-0000-0000-00008D270000}"/>
    <cellStyle name="Comma [0] 8 5 2 7" xfId="14807" xr:uid="{00000000-0005-0000-0000-0000E1730000}"/>
    <cellStyle name="Comma [0] 8 5 3 2" xfId="6139" xr:uid="{00000000-0005-0000-0000-000008300000}"/>
    <cellStyle name="Comma [0] 8 5 3 4" xfId="15909" xr:uid="{00000000-0005-0000-0000-00005C7C0000}"/>
    <cellStyle name="Comma [0] 8 5 4 2" xfId="7254" xr:uid="{00000000-0005-0000-0000-000083380000}"/>
    <cellStyle name="Comma [0] 8 5 5" xfId="3410" xr:uid="{00000000-0005-0000-0000-0000D41A0000}"/>
    <cellStyle name="Comma [0] 8 5 5 3" xfId="13180" xr:uid="{00000000-0005-0000-0000-000028670000}"/>
    <cellStyle name="Comma [0] 8 5 6 2" xfId="10498" xr:uid="{00000000-0005-0000-0000-0000F4510000}"/>
    <cellStyle name="Comma [0] 8 5 7" xfId="4478" xr:uid="{00000000-0005-0000-0000-00004F230000}"/>
    <cellStyle name="Comma [0] 8 5 9" xfId="14248" xr:uid="{00000000-0005-0000-0000-0000A36F0000}"/>
    <cellStyle name="Comma [0] 8 6 2" xfId="1881" xr:uid="{00000000-0005-0000-0000-0000D10E0000}"/>
    <cellStyle name="Comma [0] 8 6 2 2 2" xfId="7880" xr:uid="{00000000-0005-0000-0000-0000763D0000}"/>
    <cellStyle name="Comma [0] 8 6 2 3" xfId="4036" xr:uid="{00000000-0005-0000-0000-0000C71F0000}"/>
    <cellStyle name="Comma [0] 8 6 2 3 3" xfId="13806" xr:uid="{00000000-0005-0000-0000-00001B6C0000}"/>
    <cellStyle name="Comma [0] 8 6 2 4 2" xfId="11652" xr:uid="{00000000-0005-0000-0000-0000255B0000}"/>
    <cellStyle name="Comma [0] 8 6 2 6" xfId="10056" xr:uid="{00000000-0005-0000-0000-00006C4E0000}"/>
    <cellStyle name="Comma [0] 8 6 3" xfId="1353" xr:uid="{00000000-0005-0000-0000-0000930A0000}"/>
    <cellStyle name="Comma [0] 8 6 3 3" xfId="11124" xr:uid="{00000000-0005-0000-0000-0000E7560000}"/>
    <cellStyle name="Comma [0] 8 6 4" xfId="2410" xr:uid="{00000000-0005-0000-0000-00000E130000}"/>
    <cellStyle name="Comma [0] 8 6 4 3" xfId="12180" xr:uid="{00000000-0005-0000-0000-0000625F0000}"/>
    <cellStyle name="Comma [0] 8 6 5 2" xfId="8425" xr:uid="{00000000-0005-0000-0000-0000B3410000}"/>
    <cellStyle name="Comma [0] 8 6 6" xfId="5679" xr:uid="{00000000-0005-0000-0000-00007F2C0000}"/>
    <cellStyle name="Comma [0] 8 6 6 3" xfId="15449" xr:uid="{00000000-0005-0000-0000-0000D3780000}"/>
    <cellStyle name="Comma [0] 8 6 8" xfId="9528" xr:uid="{00000000-0005-0000-0000-00002E4A0000}"/>
    <cellStyle name="Comma [0] 8 7" xfId="1433" xr:uid="{00000000-0005-0000-0000-0000400B0000}"/>
    <cellStyle name="Comma [0] 8 7 2 2" xfId="7432" xr:uid="{00000000-0005-0000-0000-0000E5390000}"/>
    <cellStyle name="Comma [0] 8 7 3" xfId="3588" xr:uid="{00000000-0005-0000-0000-0000361C0000}"/>
    <cellStyle name="Comma [0] 8 7 3 3" xfId="13358" xr:uid="{00000000-0005-0000-0000-00008A680000}"/>
    <cellStyle name="Comma [0] 8 7 4 2" xfId="11204" xr:uid="{00000000-0005-0000-0000-000094570000}"/>
    <cellStyle name="Comma [0] 8 7 6" xfId="9608" xr:uid="{00000000-0005-0000-0000-0000DB4A0000}"/>
    <cellStyle name="Comma [0] 8 8" xfId="905" xr:uid="{00000000-0005-0000-0000-000002070000}"/>
    <cellStyle name="Comma [0] 8 8 3" xfId="10677" xr:uid="{00000000-0005-0000-0000-000056530000}"/>
    <cellStyle name="Comma [0] 8 9" xfId="1963" xr:uid="{00000000-0005-0000-0000-00007E0F0000}"/>
    <cellStyle name="Comma [0] 8 9 3" xfId="11734" xr:uid="{00000000-0005-0000-0000-0000D25B0000}"/>
    <cellStyle name="Comma [0] 9 10" xfId="3074" xr:uid="{00000000-0005-0000-0000-000035180000}"/>
    <cellStyle name="Comma [0] 9 10 3" xfId="12844" xr:uid="{00000000-0005-0000-0000-000089640000}"/>
    <cellStyle name="Comma [0] 9 11 2" xfId="10162" xr:uid="{00000000-0005-0000-0000-0000554F0000}"/>
    <cellStyle name="Comma [0] 9 12" xfId="4142" xr:uid="{00000000-0005-0000-0000-0000B0200000}"/>
    <cellStyle name="Comma [0] 9 14" xfId="13912" xr:uid="{00000000-0005-0000-0000-0000046D0000}"/>
    <cellStyle name="Comma [0] 9 2 2" xfId="1548" xr:uid="{00000000-0005-0000-0000-0000330C0000}"/>
    <cellStyle name="Comma [0] 9 2 2 2 2" xfId="7547" xr:uid="{00000000-0005-0000-0000-0000D83A0000}"/>
    <cellStyle name="Comma [0] 9 2 2 3" xfId="3703" xr:uid="{00000000-0005-0000-0000-0000291D0000}"/>
    <cellStyle name="Comma [0] 9 2 2 3 3" xfId="13473" xr:uid="{00000000-0005-0000-0000-00007D690000}"/>
    <cellStyle name="Comma [0] 9 2 2 4 2" xfId="11319" xr:uid="{00000000-0005-0000-0000-000087580000}"/>
    <cellStyle name="Comma [0] 9 2 2 6" xfId="9723" xr:uid="{00000000-0005-0000-0000-0000CE4B0000}"/>
    <cellStyle name="Comma [0] 9 2 3" xfId="1020" xr:uid="{00000000-0005-0000-0000-0000F5070000}"/>
    <cellStyle name="Comma [0] 9 2 3 3" xfId="10792" xr:uid="{00000000-0005-0000-0000-000049540000}"/>
    <cellStyle name="Comma [0] 9 2 4" xfId="2078" xr:uid="{00000000-0005-0000-0000-000070100000}"/>
    <cellStyle name="Comma [0] 9 2 4 3" xfId="11848" xr:uid="{00000000-0005-0000-0000-0000C45C0000}"/>
    <cellStyle name="Comma [0] 9 2 5 2" xfId="8093" xr:uid="{00000000-0005-0000-0000-0000153F0000}"/>
    <cellStyle name="Comma [0] 9 2 6" xfId="5347" xr:uid="{00000000-0005-0000-0000-0000E1290000}"/>
    <cellStyle name="Comma [0] 9 2 6 3" xfId="15117" xr:uid="{00000000-0005-0000-0000-000035760000}"/>
    <cellStyle name="Comma [0] 9 2 8" xfId="9196" xr:uid="{00000000-0005-0000-0000-000090470000}"/>
    <cellStyle name="Comma [0] 9 3" xfId="486" xr:uid="{00000000-0005-0000-0000-0000B9030000}"/>
    <cellStyle name="Comma [0] 9 3 2 2" xfId="2719" xr:uid="{00000000-0005-0000-0000-000067150000}"/>
    <cellStyle name="Comma [0] 9 3 2 2 3" xfId="12489" xr:uid="{00000000-0005-0000-0000-0000BB610000}"/>
    <cellStyle name="Comma [0] 9 3 2 3 2" xfId="8734" xr:uid="{00000000-0005-0000-0000-00000C440000}"/>
    <cellStyle name="Comma [0] 9 3 2 4" xfId="6546" xr:uid="{00000000-0005-0000-0000-000016330000}"/>
    <cellStyle name="Comma [0] 9 3 2 5" xfId="4885" xr:uid="{00000000-0005-0000-0000-00005D260000}"/>
    <cellStyle name="Comma [0] 9 3 2 7" xfId="14655" xr:uid="{00000000-0005-0000-0000-0000B1720000}"/>
    <cellStyle name="Comma [0] 9 3 3 2" xfId="5987" xr:uid="{00000000-0005-0000-0000-0000D82E0000}"/>
    <cellStyle name="Comma [0] 9 3 3 4" xfId="15757" xr:uid="{00000000-0005-0000-0000-00002C7B0000}"/>
    <cellStyle name="Comma [0] 9 3 4 2" xfId="7102" xr:uid="{00000000-0005-0000-0000-000053370000}"/>
    <cellStyle name="Comma [0] 9 3 5" xfId="3258" xr:uid="{00000000-0005-0000-0000-0000A4190000}"/>
    <cellStyle name="Comma [0] 9 3 5 3" xfId="13028" xr:uid="{00000000-0005-0000-0000-0000F8650000}"/>
    <cellStyle name="Comma [0] 9 3 6 2" xfId="10346" xr:uid="{00000000-0005-0000-0000-0000C4500000}"/>
    <cellStyle name="Comma [0] 9 3 7" xfId="4326" xr:uid="{00000000-0005-0000-0000-00001F220000}"/>
    <cellStyle name="Comma [0] 9 3 9" xfId="14096" xr:uid="{00000000-0005-0000-0000-0000736E0000}"/>
    <cellStyle name="Comma [0] 9 4 2" xfId="1730" xr:uid="{00000000-0005-0000-0000-0000A30D0000}"/>
    <cellStyle name="Comma [0] 9 4 2 2 2" xfId="7729" xr:uid="{00000000-0005-0000-0000-0000483C0000}"/>
    <cellStyle name="Comma [0] 9 4 2 3" xfId="3885" xr:uid="{00000000-0005-0000-0000-0000991E0000}"/>
    <cellStyle name="Comma [0] 9 4 2 3 3" xfId="13655" xr:uid="{00000000-0005-0000-0000-0000ED6A0000}"/>
    <cellStyle name="Comma [0] 9 4 2 4 2" xfId="11501" xr:uid="{00000000-0005-0000-0000-0000F7590000}"/>
    <cellStyle name="Comma [0] 9 4 2 6" xfId="9905" xr:uid="{00000000-0005-0000-0000-00003E4D0000}"/>
    <cellStyle name="Comma [0] 9 4 3" xfId="1202" xr:uid="{00000000-0005-0000-0000-000065090000}"/>
    <cellStyle name="Comma [0] 9 4 3 3" xfId="10974" xr:uid="{00000000-0005-0000-0000-0000B9550000}"/>
    <cellStyle name="Comma [0] 9 4 4" xfId="2260" xr:uid="{00000000-0005-0000-0000-0000E0110000}"/>
    <cellStyle name="Comma [0] 9 4 4 3" xfId="12030" xr:uid="{00000000-0005-0000-0000-0000345E0000}"/>
    <cellStyle name="Comma [0] 9 4 5 2" xfId="8275" xr:uid="{00000000-0005-0000-0000-000085400000}"/>
    <cellStyle name="Comma [0] 9 4 6" xfId="5529" xr:uid="{00000000-0005-0000-0000-0000512B0000}"/>
    <cellStyle name="Comma [0] 9 4 6 3" xfId="15299" xr:uid="{00000000-0005-0000-0000-0000A5770000}"/>
    <cellStyle name="Comma [0] 9 4 8" xfId="9378" xr:uid="{00000000-0005-0000-0000-000000490000}"/>
    <cellStyle name="Comma [0] 9 5" xfId="722" xr:uid="{00000000-0005-0000-0000-000092050000}"/>
    <cellStyle name="Comma [0] 9 5 2 2" xfId="2901" xr:uid="{00000000-0005-0000-0000-0000D3160000}"/>
    <cellStyle name="Comma [0] 9 5 2 2 3" xfId="12671" xr:uid="{00000000-0005-0000-0000-000027630000}"/>
    <cellStyle name="Comma [0] 9 5 2 3 2" xfId="8916" xr:uid="{00000000-0005-0000-0000-000078450000}"/>
    <cellStyle name="Comma [0] 9 5 2 4" xfId="6728" xr:uid="{00000000-0005-0000-0000-000082340000}"/>
    <cellStyle name="Comma [0] 9 5 2 5" xfId="5067" xr:uid="{00000000-0005-0000-0000-0000C9270000}"/>
    <cellStyle name="Comma [0] 9 5 2 7" xfId="14837" xr:uid="{00000000-0005-0000-0000-00001D740000}"/>
    <cellStyle name="Comma [0] 9 5 3 2" xfId="6170" xr:uid="{00000000-0005-0000-0000-000044300000}"/>
    <cellStyle name="Comma [0] 9 5 3 4" xfId="15939" xr:uid="{00000000-0005-0000-0000-0000987C0000}"/>
    <cellStyle name="Comma [0] 9 5 4 2" xfId="7285" xr:uid="{00000000-0005-0000-0000-0000BF380000}"/>
    <cellStyle name="Comma [0] 9 5 5" xfId="3441" xr:uid="{00000000-0005-0000-0000-0000101B0000}"/>
    <cellStyle name="Comma [0] 9 5 5 3" xfId="13211" xr:uid="{00000000-0005-0000-0000-000064670000}"/>
    <cellStyle name="Comma [0] 9 5 6 2" xfId="10529" xr:uid="{00000000-0005-0000-0000-000030520000}"/>
    <cellStyle name="Comma [0] 9 5 7" xfId="4509" xr:uid="{00000000-0005-0000-0000-00008B230000}"/>
    <cellStyle name="Comma [0] 9 5 9" xfId="14279" xr:uid="{00000000-0005-0000-0000-0000DF6F0000}"/>
    <cellStyle name="Comma [0] 9 6 2" xfId="1912" xr:uid="{00000000-0005-0000-0000-00000D0F0000}"/>
    <cellStyle name="Comma [0] 9 6 2 2 2" xfId="7911" xr:uid="{00000000-0005-0000-0000-0000B23D0000}"/>
    <cellStyle name="Comma [0] 9 6 2 3" xfId="4067" xr:uid="{00000000-0005-0000-0000-000003200000}"/>
    <cellStyle name="Comma [0] 9 6 2 3 3" xfId="13837" xr:uid="{00000000-0005-0000-0000-0000576C0000}"/>
    <cellStyle name="Comma [0] 9 6 2 4 2" xfId="11683" xr:uid="{00000000-0005-0000-0000-0000615B0000}"/>
    <cellStyle name="Comma [0] 9 6 2 6" xfId="10087" xr:uid="{00000000-0005-0000-0000-0000A84E0000}"/>
    <cellStyle name="Comma [0] 9 6 3" xfId="1384" xr:uid="{00000000-0005-0000-0000-0000CF0A0000}"/>
    <cellStyle name="Comma [0] 9 6 3 3" xfId="11155" xr:uid="{00000000-0005-0000-0000-000023570000}"/>
    <cellStyle name="Comma [0] 9 6 4 2" xfId="7383" xr:uid="{00000000-0005-0000-0000-000074390000}"/>
    <cellStyle name="Comma [0] 9 6 5" xfId="3539" xr:uid="{00000000-0005-0000-0000-0000C51B0000}"/>
    <cellStyle name="Comma [0] 9 6 5 3" xfId="13309" xr:uid="{00000000-0005-0000-0000-000019680000}"/>
    <cellStyle name="Comma [0] 9 6 6 2" xfId="10627" xr:uid="{00000000-0005-0000-0000-0000E5520000}"/>
    <cellStyle name="Comma [0] 9 6 7" xfId="4607" xr:uid="{00000000-0005-0000-0000-000040240000}"/>
    <cellStyle name="Comma [0] 9 6 9" xfId="14377" xr:uid="{00000000-0005-0000-0000-000094700000}"/>
    <cellStyle name="Comma [0] 9 7 2" xfId="2534" xr:uid="{00000000-0005-0000-0000-0000F7130000}"/>
    <cellStyle name="Comma [0] 9 7 2 3" xfId="12304" xr:uid="{00000000-0005-0000-0000-00004B600000}"/>
    <cellStyle name="Comma [0] 9 7 3 2" xfId="8549" xr:uid="{00000000-0005-0000-0000-00009C420000}"/>
    <cellStyle name="Comma [0] 9 7 4" xfId="6361" xr:uid="{00000000-0005-0000-0000-0000A6310000}"/>
    <cellStyle name="Comma [0] 9 7 5" xfId="4700" xr:uid="{00000000-0005-0000-0000-0000ED240000}"/>
    <cellStyle name="Comma [0] 9 7 7" xfId="14470" xr:uid="{00000000-0005-0000-0000-000041710000}"/>
    <cellStyle name="Comma [0] 9 8 2" xfId="5802" xr:uid="{00000000-0005-0000-0000-0000682D0000}"/>
    <cellStyle name="Comma [0] 9 8 4" xfId="15572" xr:uid="{00000000-0005-0000-0000-0000BC790000}"/>
    <cellStyle name="Comma [0] 9 9 2" xfId="6918" xr:uid="{00000000-0005-0000-0000-0000E4350000}"/>
    <cellStyle name="Comma 10" xfId="60" xr:uid="{00000000-0005-0000-0000-00006B000000}"/>
    <cellStyle name="Comma 10 10 2" xfId="7941" xr:uid="{00000000-0005-0000-0000-0000E73D0000}"/>
    <cellStyle name="Comma 10 11" xfId="5195" xr:uid="{00000000-0005-0000-0000-0000B3280000}"/>
    <cellStyle name="Comma 10 11 3" xfId="14965" xr:uid="{00000000-0005-0000-0000-000007750000}"/>
    <cellStyle name="Comma 10 13" xfId="9044" xr:uid="{00000000-0005-0000-0000-000062460000}"/>
    <cellStyle name="Comma 10 2" xfId="279" xr:uid="{00000000-0005-0000-0000-00001A020000}"/>
    <cellStyle name="Comma 10 2 2 2" xfId="2565" xr:uid="{00000000-0005-0000-0000-000036140000}"/>
    <cellStyle name="Comma 10 2 2 2 3" xfId="12335" xr:uid="{00000000-0005-0000-0000-00008A600000}"/>
    <cellStyle name="Comma 10 2 2 3 2" xfId="8580" xr:uid="{00000000-0005-0000-0000-0000DB420000}"/>
    <cellStyle name="Comma 10 2 2 4" xfId="6392" xr:uid="{00000000-0005-0000-0000-0000E5310000}"/>
    <cellStyle name="Comma 10 2 2 5" xfId="4731" xr:uid="{00000000-0005-0000-0000-00002C250000}"/>
    <cellStyle name="Comma 10 2 2 7" xfId="14501" xr:uid="{00000000-0005-0000-0000-000080710000}"/>
    <cellStyle name="Comma 10 2 3 2" xfId="5833" xr:uid="{00000000-0005-0000-0000-0000A72D0000}"/>
    <cellStyle name="Comma 10 2 3 4" xfId="15603" xr:uid="{00000000-0005-0000-0000-0000FB790000}"/>
    <cellStyle name="Comma 10 2 4 2" xfId="6948" xr:uid="{00000000-0005-0000-0000-000022360000}"/>
    <cellStyle name="Comma 10 2 5" xfId="3104" xr:uid="{00000000-0005-0000-0000-000073180000}"/>
    <cellStyle name="Comma 10 2 5 3" xfId="12874" xr:uid="{00000000-0005-0000-0000-0000C7640000}"/>
    <cellStyle name="Comma 10 2 6 2" xfId="10192" xr:uid="{00000000-0005-0000-0000-0000934F0000}"/>
    <cellStyle name="Comma 10 2 7" xfId="4172" xr:uid="{00000000-0005-0000-0000-0000EE200000}"/>
    <cellStyle name="Comma 10 2 9" xfId="13942" xr:uid="{00000000-0005-0000-0000-0000426D0000}"/>
    <cellStyle name="Comma 10 3 2" xfId="1579" xr:uid="{00000000-0005-0000-0000-0000740C0000}"/>
    <cellStyle name="Comma 10 3 2 2 2" xfId="7578" xr:uid="{00000000-0005-0000-0000-0000193B0000}"/>
    <cellStyle name="Comma 10 3 2 3" xfId="3734" xr:uid="{00000000-0005-0000-0000-00006A1D0000}"/>
    <cellStyle name="Comma 10 3 2 3 3" xfId="13504" xr:uid="{00000000-0005-0000-0000-0000BE690000}"/>
    <cellStyle name="Comma 10 3 2 4 2" xfId="11350" xr:uid="{00000000-0005-0000-0000-0000C8580000}"/>
    <cellStyle name="Comma 10 3 2 6" xfId="9754" xr:uid="{00000000-0005-0000-0000-00000F4C0000}"/>
    <cellStyle name="Comma 10 3 3" xfId="1051" xr:uid="{00000000-0005-0000-0000-000036080000}"/>
    <cellStyle name="Comma 10 3 3 3" xfId="10823" xr:uid="{00000000-0005-0000-0000-00008A540000}"/>
    <cellStyle name="Comma 10 3 4" xfId="2109" xr:uid="{00000000-0005-0000-0000-0000B1100000}"/>
    <cellStyle name="Comma 10 3 4 3" xfId="11879" xr:uid="{00000000-0005-0000-0000-0000055D0000}"/>
    <cellStyle name="Comma 10 3 5 2" xfId="8124" xr:uid="{00000000-0005-0000-0000-0000563F0000}"/>
    <cellStyle name="Comma 10 3 6" xfId="5378" xr:uid="{00000000-0005-0000-0000-0000222A0000}"/>
    <cellStyle name="Comma 10 3 6 3" xfId="15148" xr:uid="{00000000-0005-0000-0000-000076760000}"/>
    <cellStyle name="Comma 10 3 8" xfId="9227" xr:uid="{00000000-0005-0000-0000-0000D1470000}"/>
    <cellStyle name="Comma 10 4" xfId="545" xr:uid="{00000000-0005-0000-0000-00002B040000}"/>
    <cellStyle name="Comma 10 4 2 2" xfId="2751" xr:uid="{00000000-0005-0000-0000-0000A6150000}"/>
    <cellStyle name="Comma 10 4 2 2 3" xfId="12521" xr:uid="{00000000-0005-0000-0000-0000FA610000}"/>
    <cellStyle name="Comma 10 4 2 3 2" xfId="8766" xr:uid="{00000000-0005-0000-0000-00004B440000}"/>
    <cellStyle name="Comma 10 4 2 4" xfId="6578" xr:uid="{00000000-0005-0000-0000-000055330000}"/>
    <cellStyle name="Comma 10 4 2 5" xfId="4917" xr:uid="{00000000-0005-0000-0000-00009C260000}"/>
    <cellStyle name="Comma 10 4 2 7" xfId="14687" xr:uid="{00000000-0005-0000-0000-0000F0720000}"/>
    <cellStyle name="Comma 10 4 3 2" xfId="6019" xr:uid="{00000000-0005-0000-0000-0000172F0000}"/>
    <cellStyle name="Comma 10 4 3 4" xfId="15789" xr:uid="{00000000-0005-0000-0000-00006B7B0000}"/>
    <cellStyle name="Comma 10 4 4 2" xfId="7134" xr:uid="{00000000-0005-0000-0000-000092370000}"/>
    <cellStyle name="Comma 10 4 5" xfId="3290" xr:uid="{00000000-0005-0000-0000-0000E3190000}"/>
    <cellStyle name="Comma 10 4 5 3" xfId="13060" xr:uid="{00000000-0005-0000-0000-000037660000}"/>
    <cellStyle name="Comma 10 4 6 2" xfId="10378" xr:uid="{00000000-0005-0000-0000-000003510000}"/>
    <cellStyle name="Comma 10 4 7" xfId="4358" xr:uid="{00000000-0005-0000-0000-00005E220000}"/>
    <cellStyle name="Comma 10 4 9" xfId="14128" xr:uid="{00000000-0005-0000-0000-0000B26E0000}"/>
    <cellStyle name="Comma 10 5 2" xfId="1761" xr:uid="{00000000-0005-0000-0000-0000E00D0000}"/>
    <cellStyle name="Comma 10 5 2 2 2" xfId="7760" xr:uid="{00000000-0005-0000-0000-0000853C0000}"/>
    <cellStyle name="Comma 10 5 2 3" xfId="3916" xr:uid="{00000000-0005-0000-0000-0000D61E0000}"/>
    <cellStyle name="Comma 10 5 2 3 3" xfId="13686" xr:uid="{00000000-0005-0000-0000-00002A6B0000}"/>
    <cellStyle name="Comma 10 5 2 4 2" xfId="11532" xr:uid="{00000000-0005-0000-0000-0000345A0000}"/>
    <cellStyle name="Comma 10 5 2 6" xfId="9936" xr:uid="{00000000-0005-0000-0000-00007B4D0000}"/>
    <cellStyle name="Comma 10 5 3" xfId="1233" xr:uid="{00000000-0005-0000-0000-0000A2090000}"/>
    <cellStyle name="Comma 10 5 3 3" xfId="11005" xr:uid="{00000000-0005-0000-0000-0000F6550000}"/>
    <cellStyle name="Comma 10 5 4" xfId="2291" xr:uid="{00000000-0005-0000-0000-00001D120000}"/>
    <cellStyle name="Comma 10 5 4 3" xfId="12061" xr:uid="{00000000-0005-0000-0000-0000715E0000}"/>
    <cellStyle name="Comma 10 5 5 2" xfId="8306" xr:uid="{00000000-0005-0000-0000-0000C2400000}"/>
    <cellStyle name="Comma 10 5 6" xfId="5560" xr:uid="{00000000-0005-0000-0000-00008E2B0000}"/>
    <cellStyle name="Comma 10 5 6 3" xfId="15330" xr:uid="{00000000-0005-0000-0000-0000E2770000}"/>
    <cellStyle name="Comma 10 5 8" xfId="9409" xr:uid="{00000000-0005-0000-0000-00003D490000}"/>
    <cellStyle name="Comma 10 6" xfId="779" xr:uid="{00000000-0005-0000-0000-000005060000}"/>
    <cellStyle name="Comma 10 6 2 2" xfId="2932" xr:uid="{00000000-0005-0000-0000-000010170000}"/>
    <cellStyle name="Comma 10 6 2 2 3" xfId="12702" xr:uid="{00000000-0005-0000-0000-000064630000}"/>
    <cellStyle name="Comma 10 6 2 3 2" xfId="8947" xr:uid="{00000000-0005-0000-0000-0000B5450000}"/>
    <cellStyle name="Comma 10 6 2 4" xfId="6759" xr:uid="{00000000-0005-0000-0000-0000BF340000}"/>
    <cellStyle name="Comma 10 6 2 5" xfId="5098" xr:uid="{00000000-0005-0000-0000-000006280000}"/>
    <cellStyle name="Comma 10 6 2 7" xfId="14868" xr:uid="{00000000-0005-0000-0000-00005A740000}"/>
    <cellStyle name="Comma 10 6 3 2" xfId="6201" xr:uid="{00000000-0005-0000-0000-000081300000}"/>
    <cellStyle name="Comma 10 6 3 4" xfId="15970" xr:uid="{00000000-0005-0000-0000-0000D57C0000}"/>
    <cellStyle name="Comma 10 6 4 2" xfId="7316" xr:uid="{00000000-0005-0000-0000-0000FC380000}"/>
    <cellStyle name="Comma 10 6 5" xfId="3472" xr:uid="{00000000-0005-0000-0000-00004D1B0000}"/>
    <cellStyle name="Comma 10 6 5 3" xfId="13242" xr:uid="{00000000-0005-0000-0000-0000A1670000}"/>
    <cellStyle name="Comma 10 6 6 2" xfId="10560" xr:uid="{00000000-0005-0000-0000-00006D520000}"/>
    <cellStyle name="Comma 10 6 7" xfId="4540" xr:uid="{00000000-0005-0000-0000-0000C8230000}"/>
    <cellStyle name="Comma 10 6 9" xfId="14310" xr:uid="{00000000-0005-0000-0000-00001C700000}"/>
    <cellStyle name="Comma 10 7 2" xfId="2467" xr:uid="{00000000-0005-0000-0000-00007F130000}"/>
    <cellStyle name="Comma 10 7 2 3" xfId="12237" xr:uid="{00000000-0005-0000-0000-0000D35F0000}"/>
    <cellStyle name="Comma 10 7 3 2" xfId="8482" xr:uid="{00000000-0005-0000-0000-000024420000}"/>
    <cellStyle name="Comma 10 7 4" xfId="6294" xr:uid="{00000000-0005-0000-0000-00002E310000}"/>
    <cellStyle name="Comma 10 7 5" xfId="4633" xr:uid="{00000000-0005-0000-0000-000075240000}"/>
    <cellStyle name="Comma 10 7 7" xfId="14403" xr:uid="{00000000-0005-0000-0000-0000C9700000}"/>
    <cellStyle name="Comma 10 8 2" xfId="5736" xr:uid="{00000000-0005-0000-0000-0000F02C0000}"/>
    <cellStyle name="Comma 10 8 4" xfId="15505" xr:uid="{00000000-0005-0000-0000-000044790000}"/>
    <cellStyle name="Comma 10 9 2" xfId="6851" xr:uid="{00000000-0005-0000-0000-00006C350000}"/>
    <cellStyle name="Comma 11" xfId="62" xr:uid="{00000000-0005-0000-0000-00006E000000}"/>
    <cellStyle name="Comma 11 10 2" xfId="7943" xr:uid="{00000000-0005-0000-0000-0000EA3D0000}"/>
    <cellStyle name="Comma 11 11" xfId="5197" xr:uid="{00000000-0005-0000-0000-0000B6280000}"/>
    <cellStyle name="Comma 11 11 3" xfId="14967" xr:uid="{00000000-0005-0000-0000-00000A750000}"/>
    <cellStyle name="Comma 11 13" xfId="9046" xr:uid="{00000000-0005-0000-0000-000065460000}"/>
    <cellStyle name="Comma 11 2" xfId="281" xr:uid="{00000000-0005-0000-0000-00001D020000}"/>
    <cellStyle name="Comma 11 2 2 2" xfId="2567" xr:uid="{00000000-0005-0000-0000-000039140000}"/>
    <cellStyle name="Comma 11 2 2 2 3" xfId="12337" xr:uid="{00000000-0005-0000-0000-00008D600000}"/>
    <cellStyle name="Comma 11 2 2 3 2" xfId="8582" xr:uid="{00000000-0005-0000-0000-0000DE420000}"/>
    <cellStyle name="Comma 11 2 2 4" xfId="6394" xr:uid="{00000000-0005-0000-0000-0000E8310000}"/>
    <cellStyle name="Comma 11 2 2 5" xfId="4733" xr:uid="{00000000-0005-0000-0000-00002F250000}"/>
    <cellStyle name="Comma 11 2 2 7" xfId="14503" xr:uid="{00000000-0005-0000-0000-000083710000}"/>
    <cellStyle name="Comma 11 2 3 2" xfId="5835" xr:uid="{00000000-0005-0000-0000-0000AA2D0000}"/>
    <cellStyle name="Comma 11 2 3 4" xfId="15605" xr:uid="{00000000-0005-0000-0000-0000FE790000}"/>
    <cellStyle name="Comma 11 2 4 2" xfId="6950" xr:uid="{00000000-0005-0000-0000-000025360000}"/>
    <cellStyle name="Comma 11 2 5" xfId="3106" xr:uid="{00000000-0005-0000-0000-000076180000}"/>
    <cellStyle name="Comma 11 2 5 3" xfId="12876" xr:uid="{00000000-0005-0000-0000-0000CA640000}"/>
    <cellStyle name="Comma 11 2 6 2" xfId="10194" xr:uid="{00000000-0005-0000-0000-0000964F0000}"/>
    <cellStyle name="Comma 11 2 7" xfId="4174" xr:uid="{00000000-0005-0000-0000-0000F1200000}"/>
    <cellStyle name="Comma 11 2 9" xfId="13944" xr:uid="{00000000-0005-0000-0000-0000456D0000}"/>
    <cellStyle name="Comma 11 3 2" xfId="1581" xr:uid="{00000000-0005-0000-0000-0000770C0000}"/>
    <cellStyle name="Comma 11 3 2 2 2" xfId="7580" xr:uid="{00000000-0005-0000-0000-00001C3B0000}"/>
    <cellStyle name="Comma 11 3 2 3" xfId="3736" xr:uid="{00000000-0005-0000-0000-00006D1D0000}"/>
    <cellStyle name="Comma 11 3 2 3 3" xfId="13506" xr:uid="{00000000-0005-0000-0000-0000C1690000}"/>
    <cellStyle name="Comma 11 3 2 4 2" xfId="11352" xr:uid="{00000000-0005-0000-0000-0000CB580000}"/>
    <cellStyle name="Comma 11 3 2 6" xfId="9756" xr:uid="{00000000-0005-0000-0000-0000124C0000}"/>
    <cellStyle name="Comma 11 3 3" xfId="1053" xr:uid="{00000000-0005-0000-0000-000039080000}"/>
    <cellStyle name="Comma 11 3 3 3" xfId="10825" xr:uid="{00000000-0005-0000-0000-00008D540000}"/>
    <cellStyle name="Comma 11 3 4" xfId="2111" xr:uid="{00000000-0005-0000-0000-0000B4100000}"/>
    <cellStyle name="Comma 11 3 4 3" xfId="11881" xr:uid="{00000000-0005-0000-0000-0000085D0000}"/>
    <cellStyle name="Comma 11 3 5 2" xfId="8126" xr:uid="{00000000-0005-0000-0000-0000593F0000}"/>
    <cellStyle name="Comma 11 3 6" xfId="5380" xr:uid="{00000000-0005-0000-0000-0000252A0000}"/>
    <cellStyle name="Comma 11 3 6 3" xfId="15150" xr:uid="{00000000-0005-0000-0000-000079760000}"/>
    <cellStyle name="Comma 11 3 8" xfId="9229" xr:uid="{00000000-0005-0000-0000-0000D4470000}"/>
    <cellStyle name="Comma 11 4" xfId="547" xr:uid="{00000000-0005-0000-0000-00002E040000}"/>
    <cellStyle name="Comma 11 4 2 2" xfId="2753" xr:uid="{00000000-0005-0000-0000-0000A9150000}"/>
    <cellStyle name="Comma 11 4 2 2 3" xfId="12523" xr:uid="{00000000-0005-0000-0000-0000FD610000}"/>
    <cellStyle name="Comma 11 4 2 3 2" xfId="8768" xr:uid="{00000000-0005-0000-0000-00004E440000}"/>
    <cellStyle name="Comma 11 4 2 4" xfId="6580" xr:uid="{00000000-0005-0000-0000-000058330000}"/>
    <cellStyle name="Comma 11 4 2 5" xfId="4919" xr:uid="{00000000-0005-0000-0000-00009F260000}"/>
    <cellStyle name="Comma 11 4 2 7" xfId="14689" xr:uid="{00000000-0005-0000-0000-0000F3720000}"/>
    <cellStyle name="Comma 11 4 3 2" xfId="6021" xr:uid="{00000000-0005-0000-0000-00001A2F0000}"/>
    <cellStyle name="Comma 11 4 3 4" xfId="15791" xr:uid="{00000000-0005-0000-0000-00006E7B0000}"/>
    <cellStyle name="Comma 11 4 4 2" xfId="7136" xr:uid="{00000000-0005-0000-0000-000095370000}"/>
    <cellStyle name="Comma 11 4 5" xfId="3292" xr:uid="{00000000-0005-0000-0000-0000E6190000}"/>
    <cellStyle name="Comma 11 4 5 3" xfId="13062" xr:uid="{00000000-0005-0000-0000-00003A660000}"/>
    <cellStyle name="Comma 11 4 6 2" xfId="10380" xr:uid="{00000000-0005-0000-0000-000006510000}"/>
    <cellStyle name="Comma 11 4 7" xfId="4360" xr:uid="{00000000-0005-0000-0000-000061220000}"/>
    <cellStyle name="Comma 11 4 9" xfId="14130" xr:uid="{00000000-0005-0000-0000-0000B56E0000}"/>
    <cellStyle name="Comma 11 5 2" xfId="1763" xr:uid="{00000000-0005-0000-0000-0000E30D0000}"/>
    <cellStyle name="Comma 11 5 2 2 2" xfId="7762" xr:uid="{00000000-0005-0000-0000-0000883C0000}"/>
    <cellStyle name="Comma 11 5 2 3" xfId="3918" xr:uid="{00000000-0005-0000-0000-0000D91E0000}"/>
    <cellStyle name="Comma 11 5 2 3 3" xfId="13688" xr:uid="{00000000-0005-0000-0000-00002D6B0000}"/>
    <cellStyle name="Comma 11 5 2 4 2" xfId="11534" xr:uid="{00000000-0005-0000-0000-0000375A0000}"/>
    <cellStyle name="Comma 11 5 2 6" xfId="9938" xr:uid="{00000000-0005-0000-0000-00007E4D0000}"/>
    <cellStyle name="Comma 11 5 3" xfId="1235" xr:uid="{00000000-0005-0000-0000-0000A5090000}"/>
    <cellStyle name="Comma 11 5 3 3" xfId="11007" xr:uid="{00000000-0005-0000-0000-0000F9550000}"/>
    <cellStyle name="Comma 11 5 4" xfId="2293" xr:uid="{00000000-0005-0000-0000-000020120000}"/>
    <cellStyle name="Comma 11 5 4 3" xfId="12063" xr:uid="{00000000-0005-0000-0000-0000745E0000}"/>
    <cellStyle name="Comma 11 5 5 2" xfId="8308" xr:uid="{00000000-0005-0000-0000-0000C5400000}"/>
    <cellStyle name="Comma 11 5 6" xfId="5562" xr:uid="{00000000-0005-0000-0000-0000912B0000}"/>
    <cellStyle name="Comma 11 5 6 3" xfId="15332" xr:uid="{00000000-0005-0000-0000-0000E5770000}"/>
    <cellStyle name="Comma 11 5 8" xfId="9411" xr:uid="{00000000-0005-0000-0000-000040490000}"/>
    <cellStyle name="Comma 11 6" xfId="781" xr:uid="{00000000-0005-0000-0000-000008060000}"/>
    <cellStyle name="Comma 11 6 2 2" xfId="2934" xr:uid="{00000000-0005-0000-0000-000013170000}"/>
    <cellStyle name="Comma 11 6 2 2 3" xfId="12704" xr:uid="{00000000-0005-0000-0000-000067630000}"/>
    <cellStyle name="Comma 11 6 2 3 2" xfId="8949" xr:uid="{00000000-0005-0000-0000-0000B8450000}"/>
    <cellStyle name="Comma 11 6 2 4" xfId="6761" xr:uid="{00000000-0005-0000-0000-0000C2340000}"/>
    <cellStyle name="Comma 11 6 2 5" xfId="5100" xr:uid="{00000000-0005-0000-0000-000009280000}"/>
    <cellStyle name="Comma 11 6 2 7" xfId="14870" xr:uid="{00000000-0005-0000-0000-00005D740000}"/>
    <cellStyle name="Comma 11 6 3 2" xfId="6203" xr:uid="{00000000-0005-0000-0000-000084300000}"/>
    <cellStyle name="Comma 11 6 3 4" xfId="15972" xr:uid="{00000000-0005-0000-0000-0000D87C0000}"/>
    <cellStyle name="Comma 11 6 4 2" xfId="7318" xr:uid="{00000000-0005-0000-0000-0000FF380000}"/>
    <cellStyle name="Comma 11 6 5" xfId="3474" xr:uid="{00000000-0005-0000-0000-0000501B0000}"/>
    <cellStyle name="Comma 11 6 5 3" xfId="13244" xr:uid="{00000000-0005-0000-0000-0000A4670000}"/>
    <cellStyle name="Comma 11 6 6 2" xfId="10562" xr:uid="{00000000-0005-0000-0000-000070520000}"/>
    <cellStyle name="Comma 11 6 7" xfId="4542" xr:uid="{00000000-0005-0000-0000-0000CB230000}"/>
    <cellStyle name="Comma 11 6 9" xfId="14312" xr:uid="{00000000-0005-0000-0000-00001F700000}"/>
    <cellStyle name="Comma 11 7 2" xfId="2469" xr:uid="{00000000-0005-0000-0000-000082130000}"/>
    <cellStyle name="Comma 11 7 2 3" xfId="12239" xr:uid="{00000000-0005-0000-0000-0000D65F0000}"/>
    <cellStyle name="Comma 11 7 3 2" xfId="8484" xr:uid="{00000000-0005-0000-0000-000027420000}"/>
    <cellStyle name="Comma 11 7 4" xfId="6296" xr:uid="{00000000-0005-0000-0000-000031310000}"/>
    <cellStyle name="Comma 11 7 5" xfId="4635" xr:uid="{00000000-0005-0000-0000-000078240000}"/>
    <cellStyle name="Comma 11 7 7" xfId="14405" xr:uid="{00000000-0005-0000-0000-0000CC700000}"/>
    <cellStyle name="Comma 11 8 2" xfId="5738" xr:uid="{00000000-0005-0000-0000-0000F32C0000}"/>
    <cellStyle name="Comma 11 8 4" xfId="15507" xr:uid="{00000000-0005-0000-0000-000047790000}"/>
    <cellStyle name="Comma 11 9 2" xfId="6853" xr:uid="{00000000-0005-0000-0000-00006F350000}"/>
    <cellStyle name="Comma 12" xfId="66" xr:uid="{00000000-0005-0000-0000-000075000000}"/>
    <cellStyle name="Comma 12 10 2" xfId="7947" xr:uid="{00000000-0005-0000-0000-0000F13D0000}"/>
    <cellStyle name="Comma 12 11" xfId="5201" xr:uid="{00000000-0005-0000-0000-0000BD280000}"/>
    <cellStyle name="Comma 12 11 3" xfId="14971" xr:uid="{00000000-0005-0000-0000-000011750000}"/>
    <cellStyle name="Comma 12 13" xfId="9050" xr:uid="{00000000-0005-0000-0000-00006C460000}"/>
    <cellStyle name="Comma 12 2" xfId="285" xr:uid="{00000000-0005-0000-0000-000024020000}"/>
    <cellStyle name="Comma 12 2 2 2" xfId="2571" xr:uid="{00000000-0005-0000-0000-000040140000}"/>
    <cellStyle name="Comma 12 2 2 2 3" xfId="12341" xr:uid="{00000000-0005-0000-0000-000094600000}"/>
    <cellStyle name="Comma 12 2 2 3 2" xfId="8586" xr:uid="{00000000-0005-0000-0000-0000E5420000}"/>
    <cellStyle name="Comma 12 2 2 4" xfId="6398" xr:uid="{00000000-0005-0000-0000-0000EF310000}"/>
    <cellStyle name="Comma 12 2 2 5" xfId="4737" xr:uid="{00000000-0005-0000-0000-000036250000}"/>
    <cellStyle name="Comma 12 2 2 7" xfId="14507" xr:uid="{00000000-0005-0000-0000-00008A710000}"/>
    <cellStyle name="Comma 12 2 3 2" xfId="5839" xr:uid="{00000000-0005-0000-0000-0000B12D0000}"/>
    <cellStyle name="Comma 12 2 3 4" xfId="15609" xr:uid="{00000000-0005-0000-0000-0000057A0000}"/>
    <cellStyle name="Comma 12 2 4 2" xfId="6954" xr:uid="{00000000-0005-0000-0000-00002C360000}"/>
    <cellStyle name="Comma 12 2 5" xfId="3110" xr:uid="{00000000-0005-0000-0000-00007D180000}"/>
    <cellStyle name="Comma 12 2 5 3" xfId="12880" xr:uid="{00000000-0005-0000-0000-0000D1640000}"/>
    <cellStyle name="Comma 12 2 6 2" xfId="10198" xr:uid="{00000000-0005-0000-0000-00009D4F0000}"/>
    <cellStyle name="Comma 12 2 7" xfId="4178" xr:uid="{00000000-0005-0000-0000-0000F8200000}"/>
    <cellStyle name="Comma 12 2 9" xfId="13948" xr:uid="{00000000-0005-0000-0000-00004C6D0000}"/>
    <cellStyle name="Comma 12 3 2" xfId="1585" xr:uid="{00000000-0005-0000-0000-00007E0C0000}"/>
    <cellStyle name="Comma 12 3 2 2 2" xfId="7584" xr:uid="{00000000-0005-0000-0000-0000233B0000}"/>
    <cellStyle name="Comma 12 3 2 3" xfId="3740" xr:uid="{00000000-0005-0000-0000-0000741D0000}"/>
    <cellStyle name="Comma 12 3 2 3 3" xfId="13510" xr:uid="{00000000-0005-0000-0000-0000C8690000}"/>
    <cellStyle name="Comma 12 3 2 4 2" xfId="11356" xr:uid="{00000000-0005-0000-0000-0000D2580000}"/>
    <cellStyle name="Comma 12 3 2 6" xfId="9760" xr:uid="{00000000-0005-0000-0000-0000194C0000}"/>
    <cellStyle name="Comma 12 3 3" xfId="1057" xr:uid="{00000000-0005-0000-0000-000040080000}"/>
    <cellStyle name="Comma 12 3 3 3" xfId="10829" xr:uid="{00000000-0005-0000-0000-000094540000}"/>
    <cellStyle name="Comma 12 3 4" xfId="2115" xr:uid="{00000000-0005-0000-0000-0000BB100000}"/>
    <cellStyle name="Comma 12 3 4 3" xfId="11885" xr:uid="{00000000-0005-0000-0000-00000F5D0000}"/>
    <cellStyle name="Comma 12 3 5 2" xfId="8130" xr:uid="{00000000-0005-0000-0000-0000603F0000}"/>
    <cellStyle name="Comma 12 3 6" xfId="5384" xr:uid="{00000000-0005-0000-0000-00002C2A0000}"/>
    <cellStyle name="Comma 12 3 6 3" xfId="15154" xr:uid="{00000000-0005-0000-0000-000080760000}"/>
    <cellStyle name="Comma 12 3 8" xfId="9233" xr:uid="{00000000-0005-0000-0000-0000DB470000}"/>
    <cellStyle name="Comma 12 4" xfId="551" xr:uid="{00000000-0005-0000-0000-000035040000}"/>
    <cellStyle name="Comma 12 4 2 2" xfId="2757" xr:uid="{00000000-0005-0000-0000-0000B0150000}"/>
    <cellStyle name="Comma 12 4 2 2 3" xfId="12527" xr:uid="{00000000-0005-0000-0000-000004620000}"/>
    <cellStyle name="Comma 12 4 2 3 2" xfId="8772" xr:uid="{00000000-0005-0000-0000-000055440000}"/>
    <cellStyle name="Comma 12 4 2 4" xfId="6584" xr:uid="{00000000-0005-0000-0000-00005F330000}"/>
    <cellStyle name="Comma 12 4 2 5" xfId="4923" xr:uid="{00000000-0005-0000-0000-0000A6260000}"/>
    <cellStyle name="Comma 12 4 2 7" xfId="14693" xr:uid="{00000000-0005-0000-0000-0000FA720000}"/>
    <cellStyle name="Comma 12 4 3 2" xfId="6025" xr:uid="{00000000-0005-0000-0000-0000212F0000}"/>
    <cellStyle name="Comma 12 4 3 4" xfId="15795" xr:uid="{00000000-0005-0000-0000-0000757B0000}"/>
    <cellStyle name="Comma 12 4 4 2" xfId="7140" xr:uid="{00000000-0005-0000-0000-00009C370000}"/>
    <cellStyle name="Comma 12 4 5" xfId="3296" xr:uid="{00000000-0005-0000-0000-0000ED190000}"/>
    <cellStyle name="Comma 12 4 5 3" xfId="13066" xr:uid="{00000000-0005-0000-0000-000041660000}"/>
    <cellStyle name="Comma 12 4 6 2" xfId="10384" xr:uid="{00000000-0005-0000-0000-00000D510000}"/>
    <cellStyle name="Comma 12 4 7" xfId="4364" xr:uid="{00000000-0005-0000-0000-000068220000}"/>
    <cellStyle name="Comma 12 4 9" xfId="14134" xr:uid="{00000000-0005-0000-0000-0000BC6E0000}"/>
    <cellStyle name="Comma 12 5 2" xfId="1767" xr:uid="{00000000-0005-0000-0000-0000EA0D0000}"/>
    <cellStyle name="Comma 12 5 2 2 2" xfId="7766" xr:uid="{00000000-0005-0000-0000-00008F3C0000}"/>
    <cellStyle name="Comma 12 5 2 3" xfId="3922" xr:uid="{00000000-0005-0000-0000-0000E01E0000}"/>
    <cellStyle name="Comma 12 5 2 3 3" xfId="13692" xr:uid="{00000000-0005-0000-0000-0000346B0000}"/>
    <cellStyle name="Comma 12 5 2 4 2" xfId="11538" xr:uid="{00000000-0005-0000-0000-00003E5A0000}"/>
    <cellStyle name="Comma 12 5 2 6" xfId="9942" xr:uid="{00000000-0005-0000-0000-0000854D0000}"/>
    <cellStyle name="Comma 12 5 3" xfId="1239" xr:uid="{00000000-0005-0000-0000-0000AC090000}"/>
    <cellStyle name="Comma 12 5 3 3" xfId="11011" xr:uid="{00000000-0005-0000-0000-000000560000}"/>
    <cellStyle name="Comma 12 5 4" xfId="2297" xr:uid="{00000000-0005-0000-0000-000027120000}"/>
    <cellStyle name="Comma 12 5 4 3" xfId="12067" xr:uid="{00000000-0005-0000-0000-00007B5E0000}"/>
    <cellStyle name="Comma 12 5 5 2" xfId="8312" xr:uid="{00000000-0005-0000-0000-0000CC400000}"/>
    <cellStyle name="Comma 12 5 6" xfId="5566" xr:uid="{00000000-0005-0000-0000-0000982B0000}"/>
    <cellStyle name="Comma 12 5 6 3" xfId="15336" xr:uid="{00000000-0005-0000-0000-0000EC770000}"/>
    <cellStyle name="Comma 12 5 8" xfId="9415" xr:uid="{00000000-0005-0000-0000-000047490000}"/>
    <cellStyle name="Comma 12 6" xfId="785" xr:uid="{00000000-0005-0000-0000-00000F060000}"/>
    <cellStyle name="Comma 12 6 2 2" xfId="2938" xr:uid="{00000000-0005-0000-0000-00001A170000}"/>
    <cellStyle name="Comma 12 6 2 2 3" xfId="12708" xr:uid="{00000000-0005-0000-0000-00006E630000}"/>
    <cellStyle name="Comma 12 6 2 3 2" xfId="8953" xr:uid="{00000000-0005-0000-0000-0000BF450000}"/>
    <cellStyle name="Comma 12 6 2 4" xfId="6765" xr:uid="{00000000-0005-0000-0000-0000C9340000}"/>
    <cellStyle name="Comma 12 6 2 5" xfId="5104" xr:uid="{00000000-0005-0000-0000-000010280000}"/>
    <cellStyle name="Comma 12 6 2 7" xfId="14874" xr:uid="{00000000-0005-0000-0000-000064740000}"/>
    <cellStyle name="Comma 12 6 3 2" xfId="6207" xr:uid="{00000000-0005-0000-0000-00008B300000}"/>
    <cellStyle name="Comma 12 6 3 4" xfId="15976" xr:uid="{00000000-0005-0000-0000-0000DF7C0000}"/>
    <cellStyle name="Comma 12 6 4 2" xfId="7322" xr:uid="{00000000-0005-0000-0000-000006390000}"/>
    <cellStyle name="Comma 12 6 5" xfId="3478" xr:uid="{00000000-0005-0000-0000-0000571B0000}"/>
    <cellStyle name="Comma 12 6 5 3" xfId="13248" xr:uid="{00000000-0005-0000-0000-0000AB670000}"/>
    <cellStyle name="Comma 12 6 6 2" xfId="10566" xr:uid="{00000000-0005-0000-0000-000077520000}"/>
    <cellStyle name="Comma 12 6 7" xfId="4546" xr:uid="{00000000-0005-0000-0000-0000D2230000}"/>
    <cellStyle name="Comma 12 6 9" xfId="14316" xr:uid="{00000000-0005-0000-0000-000026700000}"/>
    <cellStyle name="Comma 12 7 2" xfId="2473" xr:uid="{00000000-0005-0000-0000-000089130000}"/>
    <cellStyle name="Comma 12 7 2 3" xfId="12243" xr:uid="{00000000-0005-0000-0000-0000DD5F0000}"/>
    <cellStyle name="Comma 12 7 3 2" xfId="8488" xr:uid="{00000000-0005-0000-0000-00002E420000}"/>
    <cellStyle name="Comma 12 7 4" xfId="6300" xr:uid="{00000000-0005-0000-0000-000038310000}"/>
    <cellStyle name="Comma 12 7 5" xfId="4639" xr:uid="{00000000-0005-0000-0000-00007F240000}"/>
    <cellStyle name="Comma 12 7 7" xfId="14409" xr:uid="{00000000-0005-0000-0000-0000D3700000}"/>
    <cellStyle name="Comma 12 8 2" xfId="5742" xr:uid="{00000000-0005-0000-0000-0000FA2C0000}"/>
    <cellStyle name="Comma 12 8 4" xfId="15511" xr:uid="{00000000-0005-0000-0000-00004E790000}"/>
    <cellStyle name="Comma 12 9 2" xfId="6857" xr:uid="{00000000-0005-0000-0000-000076350000}"/>
    <cellStyle name="Comma 13" xfId="69" xr:uid="{00000000-0005-0000-0000-000079000000}"/>
    <cellStyle name="Comma 13 10 2" xfId="7950" xr:uid="{00000000-0005-0000-0000-0000F53D0000}"/>
    <cellStyle name="Comma 13 11" xfId="5204" xr:uid="{00000000-0005-0000-0000-0000C1280000}"/>
    <cellStyle name="Comma 13 11 3" xfId="14974" xr:uid="{00000000-0005-0000-0000-000015750000}"/>
    <cellStyle name="Comma 13 13" xfId="9053" xr:uid="{00000000-0005-0000-0000-000070460000}"/>
    <cellStyle name="Comma 13 2" xfId="288" xr:uid="{00000000-0005-0000-0000-000028020000}"/>
    <cellStyle name="Comma 13 2 2 2" xfId="2574" xr:uid="{00000000-0005-0000-0000-000044140000}"/>
    <cellStyle name="Comma 13 2 2 2 3" xfId="12344" xr:uid="{00000000-0005-0000-0000-000098600000}"/>
    <cellStyle name="Comma 13 2 2 3 2" xfId="8589" xr:uid="{00000000-0005-0000-0000-0000E9420000}"/>
    <cellStyle name="Comma 13 2 2 4" xfId="6401" xr:uid="{00000000-0005-0000-0000-0000F3310000}"/>
    <cellStyle name="Comma 13 2 2 5" xfId="4740" xr:uid="{00000000-0005-0000-0000-00003A250000}"/>
    <cellStyle name="Comma 13 2 2 7" xfId="14510" xr:uid="{00000000-0005-0000-0000-00008E710000}"/>
    <cellStyle name="Comma 13 2 3 2" xfId="5842" xr:uid="{00000000-0005-0000-0000-0000B52D0000}"/>
    <cellStyle name="Comma 13 2 3 4" xfId="15612" xr:uid="{00000000-0005-0000-0000-0000097A0000}"/>
    <cellStyle name="Comma 13 2 4 2" xfId="6957" xr:uid="{00000000-0005-0000-0000-000030360000}"/>
    <cellStyle name="Comma 13 2 5" xfId="3113" xr:uid="{00000000-0005-0000-0000-000081180000}"/>
    <cellStyle name="Comma 13 2 5 3" xfId="12883" xr:uid="{00000000-0005-0000-0000-0000D5640000}"/>
    <cellStyle name="Comma 13 2 6 2" xfId="10201" xr:uid="{00000000-0005-0000-0000-0000A14F0000}"/>
    <cellStyle name="Comma 13 2 7" xfId="4181" xr:uid="{00000000-0005-0000-0000-0000FC200000}"/>
    <cellStyle name="Comma 13 2 9" xfId="13951" xr:uid="{00000000-0005-0000-0000-0000506D0000}"/>
    <cellStyle name="Comma 13 3 2" xfId="1588" xr:uid="{00000000-0005-0000-0000-0000820C0000}"/>
    <cellStyle name="Comma 13 3 2 2 2" xfId="7587" xr:uid="{00000000-0005-0000-0000-0000273B0000}"/>
    <cellStyle name="Comma 13 3 2 3" xfId="3743" xr:uid="{00000000-0005-0000-0000-0000781D0000}"/>
    <cellStyle name="Comma 13 3 2 3 3" xfId="13513" xr:uid="{00000000-0005-0000-0000-0000CC690000}"/>
    <cellStyle name="Comma 13 3 2 4 2" xfId="11359" xr:uid="{00000000-0005-0000-0000-0000D6580000}"/>
    <cellStyle name="Comma 13 3 2 6" xfId="9763" xr:uid="{00000000-0005-0000-0000-00001D4C0000}"/>
    <cellStyle name="Comma 13 3 3" xfId="1060" xr:uid="{00000000-0005-0000-0000-000044080000}"/>
    <cellStyle name="Comma 13 3 3 3" xfId="10832" xr:uid="{00000000-0005-0000-0000-000098540000}"/>
    <cellStyle name="Comma 13 3 4" xfId="2118" xr:uid="{00000000-0005-0000-0000-0000BF100000}"/>
    <cellStyle name="Comma 13 3 4 3" xfId="11888" xr:uid="{00000000-0005-0000-0000-0000135D0000}"/>
    <cellStyle name="Comma 13 3 5 2" xfId="8133" xr:uid="{00000000-0005-0000-0000-0000643F0000}"/>
    <cellStyle name="Comma 13 3 6" xfId="5387" xr:uid="{00000000-0005-0000-0000-0000302A0000}"/>
    <cellStyle name="Comma 13 3 6 3" xfId="15157" xr:uid="{00000000-0005-0000-0000-000084760000}"/>
    <cellStyle name="Comma 13 3 8" xfId="9236" xr:uid="{00000000-0005-0000-0000-0000DF470000}"/>
    <cellStyle name="Comma 13 4" xfId="554" xr:uid="{00000000-0005-0000-0000-000039040000}"/>
    <cellStyle name="Comma 13 4 2 2" xfId="2760" xr:uid="{00000000-0005-0000-0000-0000B4150000}"/>
    <cellStyle name="Comma 13 4 2 2 3" xfId="12530" xr:uid="{00000000-0005-0000-0000-000008620000}"/>
    <cellStyle name="Comma 13 4 2 3 2" xfId="8775" xr:uid="{00000000-0005-0000-0000-000059440000}"/>
    <cellStyle name="Comma 13 4 2 4" xfId="6587" xr:uid="{00000000-0005-0000-0000-000063330000}"/>
    <cellStyle name="Comma 13 4 2 5" xfId="4926" xr:uid="{00000000-0005-0000-0000-0000AA260000}"/>
    <cellStyle name="Comma 13 4 2 7" xfId="14696" xr:uid="{00000000-0005-0000-0000-0000FE720000}"/>
    <cellStyle name="Comma 13 4 3 2" xfId="6028" xr:uid="{00000000-0005-0000-0000-0000252F0000}"/>
    <cellStyle name="Comma 13 4 3 4" xfId="15798" xr:uid="{00000000-0005-0000-0000-0000797B0000}"/>
    <cellStyle name="Comma 13 4 4 2" xfId="7143" xr:uid="{00000000-0005-0000-0000-0000A0370000}"/>
    <cellStyle name="Comma 13 4 5" xfId="3299" xr:uid="{00000000-0005-0000-0000-0000F1190000}"/>
    <cellStyle name="Comma 13 4 5 3" xfId="13069" xr:uid="{00000000-0005-0000-0000-000045660000}"/>
    <cellStyle name="Comma 13 4 6 2" xfId="10387" xr:uid="{00000000-0005-0000-0000-000011510000}"/>
    <cellStyle name="Comma 13 4 7" xfId="4367" xr:uid="{00000000-0005-0000-0000-00006C220000}"/>
    <cellStyle name="Comma 13 4 9" xfId="14137" xr:uid="{00000000-0005-0000-0000-0000C06E0000}"/>
    <cellStyle name="Comma 13 5 2" xfId="1770" xr:uid="{00000000-0005-0000-0000-0000EE0D0000}"/>
    <cellStyle name="Comma 13 5 2 2 2" xfId="7769" xr:uid="{00000000-0005-0000-0000-0000933C0000}"/>
    <cellStyle name="Comma 13 5 2 3" xfId="3925" xr:uid="{00000000-0005-0000-0000-0000E41E0000}"/>
    <cellStyle name="Comma 13 5 2 3 3" xfId="13695" xr:uid="{00000000-0005-0000-0000-0000386B0000}"/>
    <cellStyle name="Comma 13 5 2 4 2" xfId="11541" xr:uid="{00000000-0005-0000-0000-0000425A0000}"/>
    <cellStyle name="Comma 13 5 2 6" xfId="9945" xr:uid="{00000000-0005-0000-0000-0000894D0000}"/>
    <cellStyle name="Comma 13 5 3" xfId="1242" xr:uid="{00000000-0005-0000-0000-0000B0090000}"/>
    <cellStyle name="Comma 13 5 3 3" xfId="11014" xr:uid="{00000000-0005-0000-0000-000004560000}"/>
    <cellStyle name="Comma 13 5 4" xfId="2300" xr:uid="{00000000-0005-0000-0000-00002B120000}"/>
    <cellStyle name="Comma 13 5 4 3" xfId="12070" xr:uid="{00000000-0005-0000-0000-00007F5E0000}"/>
    <cellStyle name="Comma 13 5 5 2" xfId="8315" xr:uid="{00000000-0005-0000-0000-0000D0400000}"/>
    <cellStyle name="Comma 13 5 6" xfId="5569" xr:uid="{00000000-0005-0000-0000-00009C2B0000}"/>
    <cellStyle name="Comma 13 5 6 3" xfId="15339" xr:uid="{00000000-0005-0000-0000-0000F0770000}"/>
    <cellStyle name="Comma 13 5 8" xfId="9418" xr:uid="{00000000-0005-0000-0000-00004B490000}"/>
    <cellStyle name="Comma 13 6" xfId="788" xr:uid="{00000000-0005-0000-0000-000013060000}"/>
    <cellStyle name="Comma 13 6 2 2" xfId="2941" xr:uid="{00000000-0005-0000-0000-00001E170000}"/>
    <cellStyle name="Comma 13 6 2 2 3" xfId="12711" xr:uid="{00000000-0005-0000-0000-000072630000}"/>
    <cellStyle name="Comma 13 6 2 3 2" xfId="8956" xr:uid="{00000000-0005-0000-0000-0000C3450000}"/>
    <cellStyle name="Comma 13 6 2 4" xfId="6768" xr:uid="{00000000-0005-0000-0000-0000CD340000}"/>
    <cellStyle name="Comma 13 6 2 5" xfId="5107" xr:uid="{00000000-0005-0000-0000-000014280000}"/>
    <cellStyle name="Comma 13 6 2 7" xfId="14877" xr:uid="{00000000-0005-0000-0000-000068740000}"/>
    <cellStyle name="Comma 13 6 3 2" xfId="6210" xr:uid="{00000000-0005-0000-0000-00008F300000}"/>
    <cellStyle name="Comma 13 6 3 4" xfId="15979" xr:uid="{00000000-0005-0000-0000-0000E37C0000}"/>
    <cellStyle name="Comma 13 6 4 2" xfId="7325" xr:uid="{00000000-0005-0000-0000-00000A390000}"/>
    <cellStyle name="Comma 13 6 5" xfId="3481" xr:uid="{00000000-0005-0000-0000-00005B1B0000}"/>
    <cellStyle name="Comma 13 6 5 3" xfId="13251" xr:uid="{00000000-0005-0000-0000-0000AF670000}"/>
    <cellStyle name="Comma 13 6 6 2" xfId="10569" xr:uid="{00000000-0005-0000-0000-00007B520000}"/>
    <cellStyle name="Comma 13 6 7" xfId="4549" xr:uid="{00000000-0005-0000-0000-0000D6230000}"/>
    <cellStyle name="Comma 13 6 9" xfId="14319" xr:uid="{00000000-0005-0000-0000-00002A700000}"/>
    <cellStyle name="Comma 13 7 2" xfId="2476" xr:uid="{00000000-0005-0000-0000-00008D130000}"/>
    <cellStyle name="Comma 13 7 2 3" xfId="12246" xr:uid="{00000000-0005-0000-0000-0000E15F0000}"/>
    <cellStyle name="Comma 13 7 3 2" xfId="8491" xr:uid="{00000000-0005-0000-0000-000032420000}"/>
    <cellStyle name="Comma 13 7 4" xfId="6303" xr:uid="{00000000-0005-0000-0000-00003C310000}"/>
    <cellStyle name="Comma 13 7 5" xfId="4642" xr:uid="{00000000-0005-0000-0000-000083240000}"/>
    <cellStyle name="Comma 13 7 7" xfId="14412" xr:uid="{00000000-0005-0000-0000-0000D7700000}"/>
    <cellStyle name="Comma 13 8 2" xfId="5745" xr:uid="{00000000-0005-0000-0000-0000FE2C0000}"/>
    <cellStyle name="Comma 13 8 4" xfId="15514" xr:uid="{00000000-0005-0000-0000-000052790000}"/>
    <cellStyle name="Comma 13 9 2" xfId="6860" xr:uid="{00000000-0005-0000-0000-00007A350000}"/>
    <cellStyle name="Comma 14" xfId="70" xr:uid="{00000000-0005-0000-0000-00007A000000}"/>
    <cellStyle name="Comma 14 10 2" xfId="7951" xr:uid="{00000000-0005-0000-0000-0000F63D0000}"/>
    <cellStyle name="Comma 14 11" xfId="5205" xr:uid="{00000000-0005-0000-0000-0000C2280000}"/>
    <cellStyle name="Comma 14 11 3" xfId="14975" xr:uid="{00000000-0005-0000-0000-000016750000}"/>
    <cellStyle name="Comma 14 13" xfId="9054" xr:uid="{00000000-0005-0000-0000-000071460000}"/>
    <cellStyle name="Comma 14 2" xfId="289" xr:uid="{00000000-0005-0000-0000-000029020000}"/>
    <cellStyle name="Comma 14 2 2 2" xfId="2575" xr:uid="{00000000-0005-0000-0000-000045140000}"/>
    <cellStyle name="Comma 14 2 2 2 3" xfId="12345" xr:uid="{00000000-0005-0000-0000-000099600000}"/>
    <cellStyle name="Comma 14 2 2 3 2" xfId="8590" xr:uid="{00000000-0005-0000-0000-0000EA420000}"/>
    <cellStyle name="Comma 14 2 2 4" xfId="6402" xr:uid="{00000000-0005-0000-0000-0000F4310000}"/>
    <cellStyle name="Comma 14 2 2 5" xfId="4741" xr:uid="{00000000-0005-0000-0000-00003B250000}"/>
    <cellStyle name="Comma 14 2 2 7" xfId="14511" xr:uid="{00000000-0005-0000-0000-00008F710000}"/>
    <cellStyle name="Comma 14 2 3 2" xfId="5843" xr:uid="{00000000-0005-0000-0000-0000B62D0000}"/>
    <cellStyle name="Comma 14 2 3 4" xfId="15613" xr:uid="{00000000-0005-0000-0000-00000A7A0000}"/>
    <cellStyle name="Comma 14 2 4 2" xfId="6958" xr:uid="{00000000-0005-0000-0000-000031360000}"/>
    <cellStyle name="Comma 14 2 5" xfId="3114" xr:uid="{00000000-0005-0000-0000-000082180000}"/>
    <cellStyle name="Comma 14 2 5 3" xfId="12884" xr:uid="{00000000-0005-0000-0000-0000D6640000}"/>
    <cellStyle name="Comma 14 2 6 2" xfId="10202" xr:uid="{00000000-0005-0000-0000-0000A24F0000}"/>
    <cellStyle name="Comma 14 2 7" xfId="4182" xr:uid="{00000000-0005-0000-0000-0000FD200000}"/>
    <cellStyle name="Comma 14 2 9" xfId="13952" xr:uid="{00000000-0005-0000-0000-0000516D0000}"/>
    <cellStyle name="Comma 14 3 2" xfId="1589" xr:uid="{00000000-0005-0000-0000-0000830C0000}"/>
    <cellStyle name="Comma 14 3 2 2 2" xfId="7588" xr:uid="{00000000-0005-0000-0000-0000283B0000}"/>
    <cellStyle name="Comma 14 3 2 3" xfId="3744" xr:uid="{00000000-0005-0000-0000-0000791D0000}"/>
    <cellStyle name="Comma 14 3 2 3 3" xfId="13514" xr:uid="{00000000-0005-0000-0000-0000CD690000}"/>
    <cellStyle name="Comma 14 3 2 4 2" xfId="11360" xr:uid="{00000000-0005-0000-0000-0000D7580000}"/>
    <cellStyle name="Comma 14 3 2 6" xfId="9764" xr:uid="{00000000-0005-0000-0000-00001E4C0000}"/>
    <cellStyle name="Comma 14 3 3" xfId="1061" xr:uid="{00000000-0005-0000-0000-000045080000}"/>
    <cellStyle name="Comma 14 3 3 3" xfId="10833" xr:uid="{00000000-0005-0000-0000-000099540000}"/>
    <cellStyle name="Comma 14 3 4" xfId="2119" xr:uid="{00000000-0005-0000-0000-0000C0100000}"/>
    <cellStyle name="Comma 14 3 4 3" xfId="11889" xr:uid="{00000000-0005-0000-0000-0000145D0000}"/>
    <cellStyle name="Comma 14 3 5 2" xfId="8134" xr:uid="{00000000-0005-0000-0000-0000653F0000}"/>
    <cellStyle name="Comma 14 3 6" xfId="5388" xr:uid="{00000000-0005-0000-0000-0000312A0000}"/>
    <cellStyle name="Comma 14 3 6 3" xfId="15158" xr:uid="{00000000-0005-0000-0000-000085760000}"/>
    <cellStyle name="Comma 14 3 8" xfId="9237" xr:uid="{00000000-0005-0000-0000-0000E0470000}"/>
    <cellStyle name="Comma 14 4" xfId="555" xr:uid="{00000000-0005-0000-0000-00003A040000}"/>
    <cellStyle name="Comma 14 4 2 2" xfId="2761" xr:uid="{00000000-0005-0000-0000-0000B5150000}"/>
    <cellStyle name="Comma 14 4 2 2 3" xfId="12531" xr:uid="{00000000-0005-0000-0000-000009620000}"/>
    <cellStyle name="Comma 14 4 2 3 2" xfId="8776" xr:uid="{00000000-0005-0000-0000-00005A440000}"/>
    <cellStyle name="Comma 14 4 2 4" xfId="6588" xr:uid="{00000000-0005-0000-0000-000064330000}"/>
    <cellStyle name="Comma 14 4 2 5" xfId="4927" xr:uid="{00000000-0005-0000-0000-0000AB260000}"/>
    <cellStyle name="Comma 14 4 2 7" xfId="14697" xr:uid="{00000000-0005-0000-0000-0000FF720000}"/>
    <cellStyle name="Comma 14 4 3 2" xfId="6029" xr:uid="{00000000-0005-0000-0000-0000262F0000}"/>
    <cellStyle name="Comma 14 4 3 4" xfId="15799" xr:uid="{00000000-0005-0000-0000-00007A7B0000}"/>
    <cellStyle name="Comma 14 4 4 2" xfId="7144" xr:uid="{00000000-0005-0000-0000-0000A1370000}"/>
    <cellStyle name="Comma 14 4 5" xfId="3300" xr:uid="{00000000-0005-0000-0000-0000F2190000}"/>
    <cellStyle name="Comma 14 4 5 3" xfId="13070" xr:uid="{00000000-0005-0000-0000-000046660000}"/>
    <cellStyle name="Comma 14 4 6 2" xfId="10388" xr:uid="{00000000-0005-0000-0000-000012510000}"/>
    <cellStyle name="Comma 14 4 7" xfId="4368" xr:uid="{00000000-0005-0000-0000-00006D220000}"/>
    <cellStyle name="Comma 14 4 9" xfId="14138" xr:uid="{00000000-0005-0000-0000-0000C16E0000}"/>
    <cellStyle name="Comma 14 5 2" xfId="1771" xr:uid="{00000000-0005-0000-0000-0000EF0D0000}"/>
    <cellStyle name="Comma 14 5 2 2 2" xfId="7770" xr:uid="{00000000-0005-0000-0000-0000943C0000}"/>
    <cellStyle name="Comma 14 5 2 3" xfId="3926" xr:uid="{00000000-0005-0000-0000-0000E51E0000}"/>
    <cellStyle name="Comma 14 5 2 3 3" xfId="13696" xr:uid="{00000000-0005-0000-0000-0000396B0000}"/>
    <cellStyle name="Comma 14 5 2 4 2" xfId="11542" xr:uid="{00000000-0005-0000-0000-0000435A0000}"/>
    <cellStyle name="Comma 14 5 2 6" xfId="9946" xr:uid="{00000000-0005-0000-0000-00008A4D0000}"/>
    <cellStyle name="Comma 14 5 3" xfId="1243" xr:uid="{00000000-0005-0000-0000-0000B1090000}"/>
    <cellStyle name="Comma 14 5 3 3" xfId="11015" xr:uid="{00000000-0005-0000-0000-000005560000}"/>
    <cellStyle name="Comma 14 5 4" xfId="2301" xr:uid="{00000000-0005-0000-0000-00002C120000}"/>
    <cellStyle name="Comma 14 5 4 3" xfId="12071" xr:uid="{00000000-0005-0000-0000-0000805E0000}"/>
    <cellStyle name="Comma 14 5 5 2" xfId="8316" xr:uid="{00000000-0005-0000-0000-0000D1400000}"/>
    <cellStyle name="Comma 14 5 6" xfId="5570" xr:uid="{00000000-0005-0000-0000-00009D2B0000}"/>
    <cellStyle name="Comma 14 5 6 3" xfId="15340" xr:uid="{00000000-0005-0000-0000-0000F1770000}"/>
    <cellStyle name="Comma 14 5 8" xfId="9419" xr:uid="{00000000-0005-0000-0000-00004C490000}"/>
    <cellStyle name="Comma 14 6" xfId="789" xr:uid="{00000000-0005-0000-0000-000014060000}"/>
    <cellStyle name="Comma 14 6 2 2" xfId="2942" xr:uid="{00000000-0005-0000-0000-00001F170000}"/>
    <cellStyle name="Comma 14 6 2 2 3" xfId="12712" xr:uid="{00000000-0005-0000-0000-000073630000}"/>
    <cellStyle name="Comma 14 6 2 3 2" xfId="8957" xr:uid="{00000000-0005-0000-0000-0000C4450000}"/>
    <cellStyle name="Comma 14 6 2 4" xfId="6769" xr:uid="{00000000-0005-0000-0000-0000CE340000}"/>
    <cellStyle name="Comma 14 6 2 5" xfId="5108" xr:uid="{00000000-0005-0000-0000-000015280000}"/>
    <cellStyle name="Comma 14 6 2 7" xfId="14878" xr:uid="{00000000-0005-0000-0000-000069740000}"/>
    <cellStyle name="Comma 14 6 3 2" xfId="6211" xr:uid="{00000000-0005-0000-0000-000090300000}"/>
    <cellStyle name="Comma 14 6 3 4" xfId="15980" xr:uid="{00000000-0005-0000-0000-0000E47C0000}"/>
    <cellStyle name="Comma 14 6 4 2" xfId="7326" xr:uid="{00000000-0005-0000-0000-00000B390000}"/>
    <cellStyle name="Comma 14 6 5" xfId="3482" xr:uid="{00000000-0005-0000-0000-00005C1B0000}"/>
    <cellStyle name="Comma 14 6 5 3" xfId="13252" xr:uid="{00000000-0005-0000-0000-0000B0670000}"/>
    <cellStyle name="Comma 14 6 6 2" xfId="10570" xr:uid="{00000000-0005-0000-0000-00007C520000}"/>
    <cellStyle name="Comma 14 6 7" xfId="4550" xr:uid="{00000000-0005-0000-0000-0000D7230000}"/>
    <cellStyle name="Comma 14 6 9" xfId="14320" xr:uid="{00000000-0005-0000-0000-00002B700000}"/>
    <cellStyle name="Comma 14 7 2" xfId="2477" xr:uid="{00000000-0005-0000-0000-00008E130000}"/>
    <cellStyle name="Comma 14 7 2 3" xfId="12247" xr:uid="{00000000-0005-0000-0000-0000E25F0000}"/>
    <cellStyle name="Comma 14 7 3 2" xfId="8492" xr:uid="{00000000-0005-0000-0000-000033420000}"/>
    <cellStyle name="Comma 14 7 4" xfId="6304" xr:uid="{00000000-0005-0000-0000-00003D310000}"/>
    <cellStyle name="Comma 14 7 5" xfId="4643" xr:uid="{00000000-0005-0000-0000-000084240000}"/>
    <cellStyle name="Comma 14 7 7" xfId="14413" xr:uid="{00000000-0005-0000-0000-0000D8700000}"/>
    <cellStyle name="Comma 14 8 2" xfId="5746" xr:uid="{00000000-0005-0000-0000-0000FF2C0000}"/>
    <cellStyle name="Comma 14 8 4" xfId="15515" xr:uid="{00000000-0005-0000-0000-000053790000}"/>
    <cellStyle name="Comma 14 9 2" xfId="6861" xr:uid="{00000000-0005-0000-0000-00007B350000}"/>
    <cellStyle name="Comma 15" xfId="67" xr:uid="{00000000-0005-0000-0000-000076000000}"/>
    <cellStyle name="Comma 15 10 2" xfId="7948" xr:uid="{00000000-0005-0000-0000-0000F23D0000}"/>
    <cellStyle name="Comma 15 11" xfId="5202" xr:uid="{00000000-0005-0000-0000-0000BE280000}"/>
    <cellStyle name="Comma 15 11 3" xfId="14972" xr:uid="{00000000-0005-0000-0000-000012750000}"/>
    <cellStyle name="Comma 15 13" xfId="9051" xr:uid="{00000000-0005-0000-0000-00006D460000}"/>
    <cellStyle name="Comma 15 2" xfId="286" xr:uid="{00000000-0005-0000-0000-000025020000}"/>
    <cellStyle name="Comma 15 2 2 2" xfId="2572" xr:uid="{00000000-0005-0000-0000-000041140000}"/>
    <cellStyle name="Comma 15 2 2 2 3" xfId="12342" xr:uid="{00000000-0005-0000-0000-000095600000}"/>
    <cellStyle name="Comma 15 2 2 3 2" xfId="8587" xr:uid="{00000000-0005-0000-0000-0000E6420000}"/>
    <cellStyle name="Comma 15 2 2 4" xfId="6399" xr:uid="{00000000-0005-0000-0000-0000F0310000}"/>
    <cellStyle name="Comma 15 2 2 5" xfId="4738" xr:uid="{00000000-0005-0000-0000-000037250000}"/>
    <cellStyle name="Comma 15 2 2 7" xfId="14508" xr:uid="{00000000-0005-0000-0000-00008B710000}"/>
    <cellStyle name="Comma 15 2 3 2" xfId="5840" xr:uid="{00000000-0005-0000-0000-0000B22D0000}"/>
    <cellStyle name="Comma 15 2 3 4" xfId="15610" xr:uid="{00000000-0005-0000-0000-0000067A0000}"/>
    <cellStyle name="Comma 15 2 4 2" xfId="6955" xr:uid="{00000000-0005-0000-0000-00002D360000}"/>
    <cellStyle name="Comma 15 2 5" xfId="3111" xr:uid="{00000000-0005-0000-0000-00007E180000}"/>
    <cellStyle name="Comma 15 2 5 3" xfId="12881" xr:uid="{00000000-0005-0000-0000-0000D2640000}"/>
    <cellStyle name="Comma 15 2 6 2" xfId="10199" xr:uid="{00000000-0005-0000-0000-00009E4F0000}"/>
    <cellStyle name="Comma 15 2 7" xfId="4179" xr:uid="{00000000-0005-0000-0000-0000F9200000}"/>
    <cellStyle name="Comma 15 2 9" xfId="13949" xr:uid="{00000000-0005-0000-0000-00004D6D0000}"/>
    <cellStyle name="Comma 15 3 2" xfId="1586" xr:uid="{00000000-0005-0000-0000-00007F0C0000}"/>
    <cellStyle name="Comma 15 3 2 2 2" xfId="7585" xr:uid="{00000000-0005-0000-0000-0000243B0000}"/>
    <cellStyle name="Comma 15 3 2 3" xfId="3741" xr:uid="{00000000-0005-0000-0000-0000751D0000}"/>
    <cellStyle name="Comma 15 3 2 3 3" xfId="13511" xr:uid="{00000000-0005-0000-0000-0000C9690000}"/>
    <cellStyle name="Comma 15 3 2 4 2" xfId="11357" xr:uid="{00000000-0005-0000-0000-0000D3580000}"/>
    <cellStyle name="Comma 15 3 2 6" xfId="9761" xr:uid="{00000000-0005-0000-0000-00001A4C0000}"/>
    <cellStyle name="Comma 15 3 3" xfId="1058" xr:uid="{00000000-0005-0000-0000-000041080000}"/>
    <cellStyle name="Comma 15 3 3 3" xfId="10830" xr:uid="{00000000-0005-0000-0000-000095540000}"/>
    <cellStyle name="Comma 15 3 4" xfId="2116" xr:uid="{00000000-0005-0000-0000-0000BC100000}"/>
    <cellStyle name="Comma 15 3 4 3" xfId="11886" xr:uid="{00000000-0005-0000-0000-0000105D0000}"/>
    <cellStyle name="Comma 15 3 5 2" xfId="8131" xr:uid="{00000000-0005-0000-0000-0000613F0000}"/>
    <cellStyle name="Comma 15 3 6" xfId="5385" xr:uid="{00000000-0005-0000-0000-00002D2A0000}"/>
    <cellStyle name="Comma 15 3 6 3" xfId="15155" xr:uid="{00000000-0005-0000-0000-000081760000}"/>
    <cellStyle name="Comma 15 3 8" xfId="9234" xr:uid="{00000000-0005-0000-0000-0000DC470000}"/>
    <cellStyle name="Comma 15 4" xfId="552" xr:uid="{00000000-0005-0000-0000-000036040000}"/>
    <cellStyle name="Comma 15 4 2 2" xfId="2758" xr:uid="{00000000-0005-0000-0000-0000B1150000}"/>
    <cellStyle name="Comma 15 4 2 2 3" xfId="12528" xr:uid="{00000000-0005-0000-0000-000005620000}"/>
    <cellStyle name="Comma 15 4 2 3 2" xfId="8773" xr:uid="{00000000-0005-0000-0000-000056440000}"/>
    <cellStyle name="Comma 15 4 2 4" xfId="6585" xr:uid="{00000000-0005-0000-0000-000060330000}"/>
    <cellStyle name="Comma 15 4 2 5" xfId="4924" xr:uid="{00000000-0005-0000-0000-0000A7260000}"/>
    <cellStyle name="Comma 15 4 2 7" xfId="14694" xr:uid="{00000000-0005-0000-0000-0000FB720000}"/>
    <cellStyle name="Comma 15 4 3 2" xfId="6026" xr:uid="{00000000-0005-0000-0000-0000222F0000}"/>
    <cellStyle name="Comma 15 4 3 4" xfId="15796" xr:uid="{00000000-0005-0000-0000-0000767B0000}"/>
    <cellStyle name="Comma 15 4 4 2" xfId="7141" xr:uid="{00000000-0005-0000-0000-00009D370000}"/>
    <cellStyle name="Comma 15 4 5" xfId="3297" xr:uid="{00000000-0005-0000-0000-0000EE190000}"/>
    <cellStyle name="Comma 15 4 5 3" xfId="13067" xr:uid="{00000000-0005-0000-0000-000042660000}"/>
    <cellStyle name="Comma 15 4 6 2" xfId="10385" xr:uid="{00000000-0005-0000-0000-00000E510000}"/>
    <cellStyle name="Comma 15 4 7" xfId="4365" xr:uid="{00000000-0005-0000-0000-000069220000}"/>
    <cellStyle name="Comma 15 4 9" xfId="14135" xr:uid="{00000000-0005-0000-0000-0000BD6E0000}"/>
    <cellStyle name="Comma 15 5 2" xfId="1768" xr:uid="{00000000-0005-0000-0000-0000EB0D0000}"/>
    <cellStyle name="Comma 15 5 2 2 2" xfId="7767" xr:uid="{00000000-0005-0000-0000-0000903C0000}"/>
    <cellStyle name="Comma 15 5 2 3" xfId="3923" xr:uid="{00000000-0005-0000-0000-0000E11E0000}"/>
    <cellStyle name="Comma 15 5 2 3 3" xfId="13693" xr:uid="{00000000-0005-0000-0000-0000356B0000}"/>
    <cellStyle name="Comma 15 5 2 4 2" xfId="11539" xr:uid="{00000000-0005-0000-0000-00003F5A0000}"/>
    <cellStyle name="Comma 15 5 2 6" xfId="9943" xr:uid="{00000000-0005-0000-0000-0000864D0000}"/>
    <cellStyle name="Comma 15 5 3" xfId="1240" xr:uid="{00000000-0005-0000-0000-0000AD090000}"/>
    <cellStyle name="Comma 15 5 3 3" xfId="11012" xr:uid="{00000000-0005-0000-0000-000001560000}"/>
    <cellStyle name="Comma 15 5 4" xfId="2298" xr:uid="{00000000-0005-0000-0000-000028120000}"/>
    <cellStyle name="Comma 15 5 4 3" xfId="12068" xr:uid="{00000000-0005-0000-0000-00007C5E0000}"/>
    <cellStyle name="Comma 15 5 5 2" xfId="8313" xr:uid="{00000000-0005-0000-0000-0000CD400000}"/>
    <cellStyle name="Comma 15 5 6" xfId="5567" xr:uid="{00000000-0005-0000-0000-0000992B0000}"/>
    <cellStyle name="Comma 15 5 6 3" xfId="15337" xr:uid="{00000000-0005-0000-0000-0000ED770000}"/>
    <cellStyle name="Comma 15 5 8" xfId="9416" xr:uid="{00000000-0005-0000-0000-000048490000}"/>
    <cellStyle name="Comma 15 6" xfId="786" xr:uid="{00000000-0005-0000-0000-000010060000}"/>
    <cellStyle name="Comma 15 6 2 2" xfId="2939" xr:uid="{00000000-0005-0000-0000-00001B170000}"/>
    <cellStyle name="Comma 15 6 2 2 3" xfId="12709" xr:uid="{00000000-0005-0000-0000-00006F630000}"/>
    <cellStyle name="Comma 15 6 2 3 2" xfId="8954" xr:uid="{00000000-0005-0000-0000-0000C0450000}"/>
    <cellStyle name="Comma 15 6 2 4" xfId="6766" xr:uid="{00000000-0005-0000-0000-0000CA340000}"/>
    <cellStyle name="Comma 15 6 2 5" xfId="5105" xr:uid="{00000000-0005-0000-0000-000011280000}"/>
    <cellStyle name="Comma 15 6 2 7" xfId="14875" xr:uid="{00000000-0005-0000-0000-000065740000}"/>
    <cellStyle name="Comma 15 6 3 2" xfId="6208" xr:uid="{00000000-0005-0000-0000-00008C300000}"/>
    <cellStyle name="Comma 15 6 3 4" xfId="15977" xr:uid="{00000000-0005-0000-0000-0000E07C0000}"/>
    <cellStyle name="Comma 15 6 4 2" xfId="7323" xr:uid="{00000000-0005-0000-0000-000007390000}"/>
    <cellStyle name="Comma 15 6 5" xfId="3479" xr:uid="{00000000-0005-0000-0000-0000581B0000}"/>
    <cellStyle name="Comma 15 6 5 3" xfId="13249" xr:uid="{00000000-0005-0000-0000-0000AC670000}"/>
    <cellStyle name="Comma 15 6 6 2" xfId="10567" xr:uid="{00000000-0005-0000-0000-000078520000}"/>
    <cellStyle name="Comma 15 6 7" xfId="4547" xr:uid="{00000000-0005-0000-0000-0000D3230000}"/>
    <cellStyle name="Comma 15 6 9" xfId="14317" xr:uid="{00000000-0005-0000-0000-000027700000}"/>
    <cellStyle name="Comma 15 7 2" xfId="2474" xr:uid="{00000000-0005-0000-0000-00008A130000}"/>
    <cellStyle name="Comma 15 7 2 3" xfId="12244" xr:uid="{00000000-0005-0000-0000-0000DE5F0000}"/>
    <cellStyle name="Comma 15 7 3 2" xfId="8489" xr:uid="{00000000-0005-0000-0000-00002F420000}"/>
    <cellStyle name="Comma 15 7 4" xfId="6301" xr:uid="{00000000-0005-0000-0000-000039310000}"/>
    <cellStyle name="Comma 15 7 5" xfId="4640" xr:uid="{00000000-0005-0000-0000-000080240000}"/>
    <cellStyle name="Comma 15 7 7" xfId="14410" xr:uid="{00000000-0005-0000-0000-0000D4700000}"/>
    <cellStyle name="Comma 15 8 2" xfId="5743" xr:uid="{00000000-0005-0000-0000-0000FB2C0000}"/>
    <cellStyle name="Comma 15 8 4" xfId="15512" xr:uid="{00000000-0005-0000-0000-00004F790000}"/>
    <cellStyle name="Comma 15 9 2" xfId="6858" xr:uid="{00000000-0005-0000-0000-000077350000}"/>
    <cellStyle name="Comma 16" xfId="75" xr:uid="{00000000-0005-0000-0000-000081000000}"/>
    <cellStyle name="Comma 16 10 2" xfId="7956" xr:uid="{00000000-0005-0000-0000-0000FD3D0000}"/>
    <cellStyle name="Comma 16 11" xfId="5210" xr:uid="{00000000-0005-0000-0000-0000C9280000}"/>
    <cellStyle name="Comma 16 11 3" xfId="14980" xr:uid="{00000000-0005-0000-0000-00001D750000}"/>
    <cellStyle name="Comma 16 13" xfId="9059" xr:uid="{00000000-0005-0000-0000-000078460000}"/>
    <cellStyle name="Comma 16 2" xfId="294" xr:uid="{00000000-0005-0000-0000-000030020000}"/>
    <cellStyle name="Comma 16 2 2 2" xfId="2580" xr:uid="{00000000-0005-0000-0000-00004C140000}"/>
    <cellStyle name="Comma 16 2 2 2 3" xfId="12350" xr:uid="{00000000-0005-0000-0000-0000A0600000}"/>
    <cellStyle name="Comma 16 2 2 3 2" xfId="8595" xr:uid="{00000000-0005-0000-0000-0000F1420000}"/>
    <cellStyle name="Comma 16 2 2 4" xfId="6407" xr:uid="{00000000-0005-0000-0000-0000FB310000}"/>
    <cellStyle name="Comma 16 2 2 5" xfId="4746" xr:uid="{00000000-0005-0000-0000-000042250000}"/>
    <cellStyle name="Comma 16 2 2 7" xfId="14516" xr:uid="{00000000-0005-0000-0000-000096710000}"/>
    <cellStyle name="Comma 16 2 3 2" xfId="5848" xr:uid="{00000000-0005-0000-0000-0000BD2D0000}"/>
    <cellStyle name="Comma 16 2 3 4" xfId="15618" xr:uid="{00000000-0005-0000-0000-0000117A0000}"/>
    <cellStyle name="Comma 16 2 4 2" xfId="6963" xr:uid="{00000000-0005-0000-0000-000038360000}"/>
    <cellStyle name="Comma 16 2 5" xfId="3119" xr:uid="{00000000-0005-0000-0000-000089180000}"/>
    <cellStyle name="Comma 16 2 5 3" xfId="12889" xr:uid="{00000000-0005-0000-0000-0000DD640000}"/>
    <cellStyle name="Comma 16 2 6 2" xfId="10207" xr:uid="{00000000-0005-0000-0000-0000A94F0000}"/>
    <cellStyle name="Comma 16 2 7" xfId="4187" xr:uid="{00000000-0005-0000-0000-000004210000}"/>
    <cellStyle name="Comma 16 2 9" xfId="13957" xr:uid="{00000000-0005-0000-0000-0000586D0000}"/>
    <cellStyle name="Comma 16 3 2" xfId="1594" xr:uid="{00000000-0005-0000-0000-00008A0C0000}"/>
    <cellStyle name="Comma 16 3 2 2 2" xfId="7593" xr:uid="{00000000-0005-0000-0000-00002F3B0000}"/>
    <cellStyle name="Comma 16 3 2 3" xfId="3749" xr:uid="{00000000-0005-0000-0000-0000801D0000}"/>
    <cellStyle name="Comma 16 3 2 3 3" xfId="13519" xr:uid="{00000000-0005-0000-0000-0000D4690000}"/>
    <cellStyle name="Comma 16 3 2 4 2" xfId="11365" xr:uid="{00000000-0005-0000-0000-0000DE580000}"/>
    <cellStyle name="Comma 16 3 2 6" xfId="9769" xr:uid="{00000000-0005-0000-0000-0000254C0000}"/>
    <cellStyle name="Comma 16 3 3" xfId="1066" xr:uid="{00000000-0005-0000-0000-00004C080000}"/>
    <cellStyle name="Comma 16 3 3 3" xfId="10838" xr:uid="{00000000-0005-0000-0000-0000A0540000}"/>
    <cellStyle name="Comma 16 3 4" xfId="2124" xr:uid="{00000000-0005-0000-0000-0000C7100000}"/>
    <cellStyle name="Comma 16 3 4 3" xfId="11894" xr:uid="{00000000-0005-0000-0000-00001B5D0000}"/>
    <cellStyle name="Comma 16 3 5 2" xfId="8139" xr:uid="{00000000-0005-0000-0000-00006C3F0000}"/>
    <cellStyle name="Comma 16 3 6" xfId="5393" xr:uid="{00000000-0005-0000-0000-0000382A0000}"/>
    <cellStyle name="Comma 16 3 6 3" xfId="15163" xr:uid="{00000000-0005-0000-0000-00008C760000}"/>
    <cellStyle name="Comma 16 3 8" xfId="9242" xr:uid="{00000000-0005-0000-0000-0000E7470000}"/>
    <cellStyle name="Comma 16 4" xfId="560" xr:uid="{00000000-0005-0000-0000-000041040000}"/>
    <cellStyle name="Comma 16 4 2 2" xfId="2766" xr:uid="{00000000-0005-0000-0000-0000BC150000}"/>
    <cellStyle name="Comma 16 4 2 2 3" xfId="12536" xr:uid="{00000000-0005-0000-0000-000010620000}"/>
    <cellStyle name="Comma 16 4 2 3 2" xfId="8781" xr:uid="{00000000-0005-0000-0000-000061440000}"/>
    <cellStyle name="Comma 16 4 2 4" xfId="6593" xr:uid="{00000000-0005-0000-0000-00006B330000}"/>
    <cellStyle name="Comma 16 4 2 5" xfId="4932" xr:uid="{00000000-0005-0000-0000-0000B2260000}"/>
    <cellStyle name="Comma 16 4 2 7" xfId="14702" xr:uid="{00000000-0005-0000-0000-000006730000}"/>
    <cellStyle name="Comma 16 4 3 2" xfId="6034" xr:uid="{00000000-0005-0000-0000-00002D2F0000}"/>
    <cellStyle name="Comma 16 4 3 4" xfId="15804" xr:uid="{00000000-0005-0000-0000-0000817B0000}"/>
    <cellStyle name="Comma 16 4 4 2" xfId="7149" xr:uid="{00000000-0005-0000-0000-0000A8370000}"/>
    <cellStyle name="Comma 16 4 5" xfId="3305" xr:uid="{00000000-0005-0000-0000-0000F9190000}"/>
    <cellStyle name="Comma 16 4 5 3" xfId="13075" xr:uid="{00000000-0005-0000-0000-00004D660000}"/>
    <cellStyle name="Comma 16 4 6 2" xfId="10393" xr:uid="{00000000-0005-0000-0000-000019510000}"/>
    <cellStyle name="Comma 16 4 7" xfId="4373" xr:uid="{00000000-0005-0000-0000-000074220000}"/>
    <cellStyle name="Comma 16 4 9" xfId="14143" xr:uid="{00000000-0005-0000-0000-0000C86E0000}"/>
    <cellStyle name="Comma 16 5 2" xfId="1776" xr:uid="{00000000-0005-0000-0000-0000F60D0000}"/>
    <cellStyle name="Comma 16 5 2 2 2" xfId="7775" xr:uid="{00000000-0005-0000-0000-00009B3C0000}"/>
    <cellStyle name="Comma 16 5 2 3" xfId="3931" xr:uid="{00000000-0005-0000-0000-0000EC1E0000}"/>
    <cellStyle name="Comma 16 5 2 3 3" xfId="13701" xr:uid="{00000000-0005-0000-0000-0000406B0000}"/>
    <cellStyle name="Comma 16 5 2 4 2" xfId="11547" xr:uid="{00000000-0005-0000-0000-00004A5A0000}"/>
    <cellStyle name="Comma 16 5 2 6" xfId="9951" xr:uid="{00000000-0005-0000-0000-0000914D0000}"/>
    <cellStyle name="Comma 16 5 3" xfId="1248" xr:uid="{00000000-0005-0000-0000-0000B8090000}"/>
    <cellStyle name="Comma 16 5 3 3" xfId="11020" xr:uid="{00000000-0005-0000-0000-00000C560000}"/>
    <cellStyle name="Comma 16 5 4" xfId="2306" xr:uid="{00000000-0005-0000-0000-000033120000}"/>
    <cellStyle name="Comma 16 5 4 3" xfId="12076" xr:uid="{00000000-0005-0000-0000-0000875E0000}"/>
    <cellStyle name="Comma 16 5 5 2" xfId="8321" xr:uid="{00000000-0005-0000-0000-0000D8400000}"/>
    <cellStyle name="Comma 16 5 6" xfId="5575" xr:uid="{00000000-0005-0000-0000-0000A42B0000}"/>
    <cellStyle name="Comma 16 5 6 3" xfId="15345" xr:uid="{00000000-0005-0000-0000-0000F8770000}"/>
    <cellStyle name="Comma 16 5 8" xfId="9424" xr:uid="{00000000-0005-0000-0000-000053490000}"/>
    <cellStyle name="Comma 16 6" xfId="794" xr:uid="{00000000-0005-0000-0000-00001B060000}"/>
    <cellStyle name="Comma 16 6 2 2" xfId="2947" xr:uid="{00000000-0005-0000-0000-000026170000}"/>
    <cellStyle name="Comma 16 6 2 2 3" xfId="12717" xr:uid="{00000000-0005-0000-0000-00007A630000}"/>
    <cellStyle name="Comma 16 6 2 3 2" xfId="8962" xr:uid="{00000000-0005-0000-0000-0000CB450000}"/>
    <cellStyle name="Comma 16 6 2 4" xfId="6774" xr:uid="{00000000-0005-0000-0000-0000D5340000}"/>
    <cellStyle name="Comma 16 6 2 5" xfId="5113" xr:uid="{00000000-0005-0000-0000-00001C280000}"/>
    <cellStyle name="Comma 16 6 2 7" xfId="14883" xr:uid="{00000000-0005-0000-0000-000070740000}"/>
    <cellStyle name="Comma 16 6 3 2" xfId="6216" xr:uid="{00000000-0005-0000-0000-000097300000}"/>
    <cellStyle name="Comma 16 6 3 4" xfId="15985" xr:uid="{00000000-0005-0000-0000-0000EB7C0000}"/>
    <cellStyle name="Comma 16 6 4 2" xfId="7331" xr:uid="{00000000-0005-0000-0000-000012390000}"/>
    <cellStyle name="Comma 16 6 5" xfId="3487" xr:uid="{00000000-0005-0000-0000-0000631B0000}"/>
    <cellStyle name="Comma 16 6 5 3" xfId="13257" xr:uid="{00000000-0005-0000-0000-0000B7670000}"/>
    <cellStyle name="Comma 16 6 6 2" xfId="10575" xr:uid="{00000000-0005-0000-0000-000083520000}"/>
    <cellStyle name="Comma 16 6 7" xfId="4555" xr:uid="{00000000-0005-0000-0000-0000DE230000}"/>
    <cellStyle name="Comma 16 6 9" xfId="14325" xr:uid="{00000000-0005-0000-0000-000032700000}"/>
    <cellStyle name="Comma 16 7 2" xfId="2482" xr:uid="{00000000-0005-0000-0000-000095130000}"/>
    <cellStyle name="Comma 16 7 2 3" xfId="12252" xr:uid="{00000000-0005-0000-0000-0000E95F0000}"/>
    <cellStyle name="Comma 16 7 3 2" xfId="8497" xr:uid="{00000000-0005-0000-0000-00003A420000}"/>
    <cellStyle name="Comma 16 7 4" xfId="6309" xr:uid="{00000000-0005-0000-0000-000044310000}"/>
    <cellStyle name="Comma 16 7 5" xfId="4648" xr:uid="{00000000-0005-0000-0000-00008B240000}"/>
    <cellStyle name="Comma 16 7 7" xfId="14418" xr:uid="{00000000-0005-0000-0000-0000DF700000}"/>
    <cellStyle name="Comma 16 8 2" xfId="5751" xr:uid="{00000000-0005-0000-0000-0000062D0000}"/>
    <cellStyle name="Comma 16 8 4" xfId="15520" xr:uid="{00000000-0005-0000-0000-00005A790000}"/>
    <cellStyle name="Comma 16 9 2" xfId="6866" xr:uid="{00000000-0005-0000-0000-000082350000}"/>
    <cellStyle name="Comma 17" xfId="81" xr:uid="{00000000-0005-0000-0000-00008A000000}"/>
    <cellStyle name="Comma 17 10 2" xfId="7962" xr:uid="{00000000-0005-0000-0000-0000063E0000}"/>
    <cellStyle name="Comma 17 11" xfId="5216" xr:uid="{00000000-0005-0000-0000-0000D2280000}"/>
    <cellStyle name="Comma 17 11 3" xfId="14986" xr:uid="{00000000-0005-0000-0000-000026750000}"/>
    <cellStyle name="Comma 17 13" xfId="9065" xr:uid="{00000000-0005-0000-0000-000081460000}"/>
    <cellStyle name="Comma 17 2" xfId="300" xr:uid="{00000000-0005-0000-0000-000039020000}"/>
    <cellStyle name="Comma 17 2 2 2" xfId="2586" xr:uid="{00000000-0005-0000-0000-000055140000}"/>
    <cellStyle name="Comma 17 2 2 2 3" xfId="12356" xr:uid="{00000000-0005-0000-0000-0000A9600000}"/>
    <cellStyle name="Comma 17 2 2 3 2" xfId="8601" xr:uid="{00000000-0005-0000-0000-0000FA420000}"/>
    <cellStyle name="Comma 17 2 2 4" xfId="6413" xr:uid="{00000000-0005-0000-0000-000004320000}"/>
    <cellStyle name="Comma 17 2 2 5" xfId="4752" xr:uid="{00000000-0005-0000-0000-00004B250000}"/>
    <cellStyle name="Comma 17 2 2 7" xfId="14522" xr:uid="{00000000-0005-0000-0000-00009F710000}"/>
    <cellStyle name="Comma 17 2 3 2" xfId="5854" xr:uid="{00000000-0005-0000-0000-0000C62D0000}"/>
    <cellStyle name="Comma 17 2 3 4" xfId="15624" xr:uid="{00000000-0005-0000-0000-00001A7A0000}"/>
    <cellStyle name="Comma 17 2 4 2" xfId="6969" xr:uid="{00000000-0005-0000-0000-000041360000}"/>
    <cellStyle name="Comma 17 2 5" xfId="3125" xr:uid="{00000000-0005-0000-0000-000092180000}"/>
    <cellStyle name="Comma 17 2 5 3" xfId="12895" xr:uid="{00000000-0005-0000-0000-0000E6640000}"/>
    <cellStyle name="Comma 17 2 6 2" xfId="10213" xr:uid="{00000000-0005-0000-0000-0000B24F0000}"/>
    <cellStyle name="Comma 17 2 7" xfId="4193" xr:uid="{00000000-0005-0000-0000-00000D210000}"/>
    <cellStyle name="Comma 17 2 9" xfId="13963" xr:uid="{00000000-0005-0000-0000-0000616D0000}"/>
    <cellStyle name="Comma 17 3 2" xfId="1600" xr:uid="{00000000-0005-0000-0000-0000930C0000}"/>
    <cellStyle name="Comma 17 3 2 2 2" xfId="7599" xr:uid="{00000000-0005-0000-0000-0000383B0000}"/>
    <cellStyle name="Comma 17 3 2 3" xfId="3755" xr:uid="{00000000-0005-0000-0000-0000891D0000}"/>
    <cellStyle name="Comma 17 3 2 3 3" xfId="13525" xr:uid="{00000000-0005-0000-0000-0000DD690000}"/>
    <cellStyle name="Comma 17 3 2 4 2" xfId="11371" xr:uid="{00000000-0005-0000-0000-0000E7580000}"/>
    <cellStyle name="Comma 17 3 2 6" xfId="9775" xr:uid="{00000000-0005-0000-0000-00002E4C0000}"/>
    <cellStyle name="Comma 17 3 3" xfId="1072" xr:uid="{00000000-0005-0000-0000-000055080000}"/>
    <cellStyle name="Comma 17 3 3 3" xfId="10844" xr:uid="{00000000-0005-0000-0000-0000A9540000}"/>
    <cellStyle name="Comma 17 3 4" xfId="2130" xr:uid="{00000000-0005-0000-0000-0000D0100000}"/>
    <cellStyle name="Comma 17 3 4 3" xfId="11900" xr:uid="{00000000-0005-0000-0000-0000245D0000}"/>
    <cellStyle name="Comma 17 3 5 2" xfId="8145" xr:uid="{00000000-0005-0000-0000-0000753F0000}"/>
    <cellStyle name="Comma 17 3 6" xfId="5399" xr:uid="{00000000-0005-0000-0000-0000412A0000}"/>
    <cellStyle name="Comma 17 3 6 3" xfId="15169" xr:uid="{00000000-0005-0000-0000-000095760000}"/>
    <cellStyle name="Comma 17 3 8" xfId="9248" xr:uid="{00000000-0005-0000-0000-0000F0470000}"/>
    <cellStyle name="Comma 17 4" xfId="566" xr:uid="{00000000-0005-0000-0000-00004A040000}"/>
    <cellStyle name="Comma 17 4 2 2" xfId="2772" xr:uid="{00000000-0005-0000-0000-0000C5150000}"/>
    <cellStyle name="Comma 17 4 2 2 3" xfId="12542" xr:uid="{00000000-0005-0000-0000-000019620000}"/>
    <cellStyle name="Comma 17 4 2 3 2" xfId="8787" xr:uid="{00000000-0005-0000-0000-00006A440000}"/>
    <cellStyle name="Comma 17 4 2 4" xfId="6599" xr:uid="{00000000-0005-0000-0000-000074330000}"/>
    <cellStyle name="Comma 17 4 2 5" xfId="4938" xr:uid="{00000000-0005-0000-0000-0000BB260000}"/>
    <cellStyle name="Comma 17 4 2 7" xfId="14708" xr:uid="{00000000-0005-0000-0000-00000F730000}"/>
    <cellStyle name="Comma 17 4 3 2" xfId="6040" xr:uid="{00000000-0005-0000-0000-0000362F0000}"/>
    <cellStyle name="Comma 17 4 3 4" xfId="15810" xr:uid="{00000000-0005-0000-0000-00008A7B0000}"/>
    <cellStyle name="Comma 17 4 4 2" xfId="7155" xr:uid="{00000000-0005-0000-0000-0000B1370000}"/>
    <cellStyle name="Comma 17 4 5" xfId="3311" xr:uid="{00000000-0005-0000-0000-0000021A0000}"/>
    <cellStyle name="Comma 17 4 5 3" xfId="13081" xr:uid="{00000000-0005-0000-0000-000056660000}"/>
    <cellStyle name="Comma 17 4 6 2" xfId="10399" xr:uid="{00000000-0005-0000-0000-000022510000}"/>
    <cellStyle name="Comma 17 4 7" xfId="4379" xr:uid="{00000000-0005-0000-0000-00007D220000}"/>
    <cellStyle name="Comma 17 4 9" xfId="14149" xr:uid="{00000000-0005-0000-0000-0000D16E0000}"/>
    <cellStyle name="Comma 17 5 2" xfId="1782" xr:uid="{00000000-0005-0000-0000-0000FF0D0000}"/>
    <cellStyle name="Comma 17 5 2 2 2" xfId="7781" xr:uid="{00000000-0005-0000-0000-0000A43C0000}"/>
    <cellStyle name="Comma 17 5 2 3" xfId="3937" xr:uid="{00000000-0005-0000-0000-0000F51E0000}"/>
    <cellStyle name="Comma 17 5 2 3 3" xfId="13707" xr:uid="{00000000-0005-0000-0000-0000496B0000}"/>
    <cellStyle name="Comma 17 5 2 4 2" xfId="11553" xr:uid="{00000000-0005-0000-0000-0000535A0000}"/>
    <cellStyle name="Comma 17 5 2 6" xfId="9957" xr:uid="{00000000-0005-0000-0000-00009A4D0000}"/>
    <cellStyle name="Comma 17 5 3" xfId="1254" xr:uid="{00000000-0005-0000-0000-0000C1090000}"/>
    <cellStyle name="Comma 17 5 3 3" xfId="11026" xr:uid="{00000000-0005-0000-0000-000015560000}"/>
    <cellStyle name="Comma 17 5 4" xfId="2312" xr:uid="{00000000-0005-0000-0000-00003C120000}"/>
    <cellStyle name="Comma 17 5 4 3" xfId="12082" xr:uid="{00000000-0005-0000-0000-0000905E0000}"/>
    <cellStyle name="Comma 17 5 5 2" xfId="8327" xr:uid="{00000000-0005-0000-0000-0000E1400000}"/>
    <cellStyle name="Comma 17 5 6" xfId="5581" xr:uid="{00000000-0005-0000-0000-0000AD2B0000}"/>
    <cellStyle name="Comma 17 5 6 3" xfId="15351" xr:uid="{00000000-0005-0000-0000-000001780000}"/>
    <cellStyle name="Comma 17 5 8" xfId="9430" xr:uid="{00000000-0005-0000-0000-00005C490000}"/>
    <cellStyle name="Comma 17 6" xfId="800" xr:uid="{00000000-0005-0000-0000-000024060000}"/>
    <cellStyle name="Comma 17 6 2 2" xfId="2953" xr:uid="{00000000-0005-0000-0000-00002F170000}"/>
    <cellStyle name="Comma 17 6 2 2 3" xfId="12723" xr:uid="{00000000-0005-0000-0000-000083630000}"/>
    <cellStyle name="Comma 17 6 2 3 2" xfId="8968" xr:uid="{00000000-0005-0000-0000-0000D4450000}"/>
    <cellStyle name="Comma 17 6 2 4" xfId="6780" xr:uid="{00000000-0005-0000-0000-0000DE340000}"/>
    <cellStyle name="Comma 17 6 2 5" xfId="5119" xr:uid="{00000000-0005-0000-0000-000025280000}"/>
    <cellStyle name="Comma 17 6 2 7" xfId="14889" xr:uid="{00000000-0005-0000-0000-000079740000}"/>
    <cellStyle name="Comma 17 6 3 2" xfId="6222" xr:uid="{00000000-0005-0000-0000-0000A0300000}"/>
    <cellStyle name="Comma 17 6 3 4" xfId="15991" xr:uid="{00000000-0005-0000-0000-0000F47C0000}"/>
    <cellStyle name="Comma 17 6 4 2" xfId="7337" xr:uid="{00000000-0005-0000-0000-00001B390000}"/>
    <cellStyle name="Comma 17 6 5" xfId="3493" xr:uid="{00000000-0005-0000-0000-00006C1B0000}"/>
    <cellStyle name="Comma 17 6 5 3" xfId="13263" xr:uid="{00000000-0005-0000-0000-0000C0670000}"/>
    <cellStyle name="Comma 17 6 6 2" xfId="10581" xr:uid="{00000000-0005-0000-0000-00008C520000}"/>
    <cellStyle name="Comma 17 6 7" xfId="4561" xr:uid="{00000000-0005-0000-0000-0000E7230000}"/>
    <cellStyle name="Comma 17 6 9" xfId="14331" xr:uid="{00000000-0005-0000-0000-00003B700000}"/>
    <cellStyle name="Comma 17 7 2" xfId="2488" xr:uid="{00000000-0005-0000-0000-00009E130000}"/>
    <cellStyle name="Comma 17 7 2 3" xfId="12258" xr:uid="{00000000-0005-0000-0000-0000F25F0000}"/>
    <cellStyle name="Comma 17 7 3 2" xfId="8503" xr:uid="{00000000-0005-0000-0000-000043420000}"/>
    <cellStyle name="Comma 17 7 4" xfId="6315" xr:uid="{00000000-0005-0000-0000-00004D310000}"/>
    <cellStyle name="Comma 17 7 5" xfId="4654" xr:uid="{00000000-0005-0000-0000-000094240000}"/>
    <cellStyle name="Comma 17 7 7" xfId="14424" xr:uid="{00000000-0005-0000-0000-0000E8700000}"/>
    <cellStyle name="Comma 17 8 2" xfId="5757" xr:uid="{00000000-0005-0000-0000-00000F2D0000}"/>
    <cellStyle name="Comma 17 8 4" xfId="15526" xr:uid="{00000000-0005-0000-0000-000063790000}"/>
    <cellStyle name="Comma 17 9 2" xfId="6872" xr:uid="{00000000-0005-0000-0000-00008B350000}"/>
    <cellStyle name="Comma 18" xfId="87" xr:uid="{00000000-0005-0000-0000-000093000000}"/>
    <cellStyle name="Comma 18 10 2" xfId="7968" xr:uid="{00000000-0005-0000-0000-00000F3E0000}"/>
    <cellStyle name="Comma 18 11" xfId="5222" xr:uid="{00000000-0005-0000-0000-0000DB280000}"/>
    <cellStyle name="Comma 18 11 3" xfId="14992" xr:uid="{00000000-0005-0000-0000-00002F750000}"/>
    <cellStyle name="Comma 18 13" xfId="9071" xr:uid="{00000000-0005-0000-0000-00008A460000}"/>
    <cellStyle name="Comma 18 2" xfId="306" xr:uid="{00000000-0005-0000-0000-000042020000}"/>
    <cellStyle name="Comma 18 2 2 2" xfId="2592" xr:uid="{00000000-0005-0000-0000-00005E140000}"/>
    <cellStyle name="Comma 18 2 2 2 3" xfId="12362" xr:uid="{00000000-0005-0000-0000-0000B2600000}"/>
    <cellStyle name="Comma 18 2 2 3 2" xfId="8607" xr:uid="{00000000-0005-0000-0000-000003430000}"/>
    <cellStyle name="Comma 18 2 2 4" xfId="6419" xr:uid="{00000000-0005-0000-0000-00000D320000}"/>
    <cellStyle name="Comma 18 2 2 5" xfId="4758" xr:uid="{00000000-0005-0000-0000-000054250000}"/>
    <cellStyle name="Comma 18 2 2 7" xfId="14528" xr:uid="{00000000-0005-0000-0000-0000A8710000}"/>
    <cellStyle name="Comma 18 2 3 2" xfId="5860" xr:uid="{00000000-0005-0000-0000-0000CF2D0000}"/>
    <cellStyle name="Comma 18 2 3 4" xfId="15630" xr:uid="{00000000-0005-0000-0000-0000237A0000}"/>
    <cellStyle name="Comma 18 2 4 2" xfId="6975" xr:uid="{00000000-0005-0000-0000-00004A360000}"/>
    <cellStyle name="Comma 18 2 5" xfId="3131" xr:uid="{00000000-0005-0000-0000-00009B180000}"/>
    <cellStyle name="Comma 18 2 5 3" xfId="12901" xr:uid="{00000000-0005-0000-0000-0000EF640000}"/>
    <cellStyle name="Comma 18 2 6 2" xfId="10219" xr:uid="{00000000-0005-0000-0000-0000BB4F0000}"/>
    <cellStyle name="Comma 18 2 7" xfId="4199" xr:uid="{00000000-0005-0000-0000-000016210000}"/>
    <cellStyle name="Comma 18 2 9" xfId="13969" xr:uid="{00000000-0005-0000-0000-00006A6D0000}"/>
    <cellStyle name="Comma 18 3 2" xfId="1606" xr:uid="{00000000-0005-0000-0000-00009C0C0000}"/>
    <cellStyle name="Comma 18 3 2 2 2" xfId="7605" xr:uid="{00000000-0005-0000-0000-0000413B0000}"/>
    <cellStyle name="Comma 18 3 2 3" xfId="3761" xr:uid="{00000000-0005-0000-0000-0000921D0000}"/>
    <cellStyle name="Comma 18 3 2 3 3" xfId="13531" xr:uid="{00000000-0005-0000-0000-0000E6690000}"/>
    <cellStyle name="Comma 18 3 2 4 2" xfId="11377" xr:uid="{00000000-0005-0000-0000-0000F0580000}"/>
    <cellStyle name="Comma 18 3 2 6" xfId="9781" xr:uid="{00000000-0005-0000-0000-0000374C0000}"/>
    <cellStyle name="Comma 18 3 3" xfId="1078" xr:uid="{00000000-0005-0000-0000-00005E080000}"/>
    <cellStyle name="Comma 18 3 3 3" xfId="10850" xr:uid="{00000000-0005-0000-0000-0000B2540000}"/>
    <cellStyle name="Comma 18 3 4" xfId="2136" xr:uid="{00000000-0005-0000-0000-0000D9100000}"/>
    <cellStyle name="Comma 18 3 4 3" xfId="11906" xr:uid="{00000000-0005-0000-0000-00002D5D0000}"/>
    <cellStyle name="Comma 18 3 5 2" xfId="8151" xr:uid="{00000000-0005-0000-0000-00007E3F0000}"/>
    <cellStyle name="Comma 18 3 6" xfId="5405" xr:uid="{00000000-0005-0000-0000-00004A2A0000}"/>
    <cellStyle name="Comma 18 3 6 3" xfId="15175" xr:uid="{00000000-0005-0000-0000-00009E760000}"/>
    <cellStyle name="Comma 18 3 8" xfId="9254" xr:uid="{00000000-0005-0000-0000-0000F9470000}"/>
    <cellStyle name="Comma 18 4" xfId="572" xr:uid="{00000000-0005-0000-0000-000053040000}"/>
    <cellStyle name="Comma 18 4 2 2" xfId="2778" xr:uid="{00000000-0005-0000-0000-0000CE150000}"/>
    <cellStyle name="Comma 18 4 2 2 3" xfId="12548" xr:uid="{00000000-0005-0000-0000-000022620000}"/>
    <cellStyle name="Comma 18 4 2 3 2" xfId="8793" xr:uid="{00000000-0005-0000-0000-000073440000}"/>
    <cellStyle name="Comma 18 4 2 4" xfId="6605" xr:uid="{00000000-0005-0000-0000-00007D330000}"/>
    <cellStyle name="Comma 18 4 2 5" xfId="4944" xr:uid="{00000000-0005-0000-0000-0000C4260000}"/>
    <cellStyle name="Comma 18 4 2 7" xfId="14714" xr:uid="{00000000-0005-0000-0000-000018730000}"/>
    <cellStyle name="Comma 18 4 3 2" xfId="6046" xr:uid="{00000000-0005-0000-0000-00003F2F0000}"/>
    <cellStyle name="Comma 18 4 3 4" xfId="15816" xr:uid="{00000000-0005-0000-0000-0000937B0000}"/>
    <cellStyle name="Comma 18 4 4 2" xfId="7161" xr:uid="{00000000-0005-0000-0000-0000BA370000}"/>
    <cellStyle name="Comma 18 4 5" xfId="3317" xr:uid="{00000000-0005-0000-0000-00000B1A0000}"/>
    <cellStyle name="Comma 18 4 5 3" xfId="13087" xr:uid="{00000000-0005-0000-0000-00005F660000}"/>
    <cellStyle name="Comma 18 4 6 2" xfId="10405" xr:uid="{00000000-0005-0000-0000-00002B510000}"/>
    <cellStyle name="Comma 18 4 7" xfId="4385" xr:uid="{00000000-0005-0000-0000-000086220000}"/>
    <cellStyle name="Comma 18 4 9" xfId="14155" xr:uid="{00000000-0005-0000-0000-0000DA6E0000}"/>
    <cellStyle name="Comma 18 5 2" xfId="1788" xr:uid="{00000000-0005-0000-0000-0000080E0000}"/>
    <cellStyle name="Comma 18 5 2 2 2" xfId="7787" xr:uid="{00000000-0005-0000-0000-0000AD3C0000}"/>
    <cellStyle name="Comma 18 5 2 3" xfId="3943" xr:uid="{00000000-0005-0000-0000-0000FE1E0000}"/>
    <cellStyle name="Comma 18 5 2 3 3" xfId="13713" xr:uid="{00000000-0005-0000-0000-0000526B0000}"/>
    <cellStyle name="Comma 18 5 2 4 2" xfId="11559" xr:uid="{00000000-0005-0000-0000-00005C5A0000}"/>
    <cellStyle name="Comma 18 5 2 6" xfId="9963" xr:uid="{00000000-0005-0000-0000-0000A34D0000}"/>
    <cellStyle name="Comma 18 5 3" xfId="1260" xr:uid="{00000000-0005-0000-0000-0000CA090000}"/>
    <cellStyle name="Comma 18 5 3 3" xfId="11032" xr:uid="{00000000-0005-0000-0000-00001E560000}"/>
    <cellStyle name="Comma 18 5 4" xfId="2318" xr:uid="{00000000-0005-0000-0000-000045120000}"/>
    <cellStyle name="Comma 18 5 4 3" xfId="12088" xr:uid="{00000000-0005-0000-0000-0000995E0000}"/>
    <cellStyle name="Comma 18 5 5 2" xfId="8333" xr:uid="{00000000-0005-0000-0000-0000EA400000}"/>
    <cellStyle name="Comma 18 5 6" xfId="5587" xr:uid="{00000000-0005-0000-0000-0000B62B0000}"/>
    <cellStyle name="Comma 18 5 6 3" xfId="15357" xr:uid="{00000000-0005-0000-0000-00000A780000}"/>
    <cellStyle name="Comma 18 5 8" xfId="9436" xr:uid="{00000000-0005-0000-0000-000065490000}"/>
    <cellStyle name="Comma 18 6" xfId="806" xr:uid="{00000000-0005-0000-0000-00002D060000}"/>
    <cellStyle name="Comma 18 6 2 2" xfId="2959" xr:uid="{00000000-0005-0000-0000-000038170000}"/>
    <cellStyle name="Comma 18 6 2 2 3" xfId="12729" xr:uid="{00000000-0005-0000-0000-00008C630000}"/>
    <cellStyle name="Comma 18 6 2 3 2" xfId="8974" xr:uid="{00000000-0005-0000-0000-0000DD450000}"/>
    <cellStyle name="Comma 18 6 2 4" xfId="6786" xr:uid="{00000000-0005-0000-0000-0000E7340000}"/>
    <cellStyle name="Comma 18 6 2 5" xfId="5125" xr:uid="{00000000-0005-0000-0000-00002E280000}"/>
    <cellStyle name="Comma 18 6 2 7" xfId="14895" xr:uid="{00000000-0005-0000-0000-000082740000}"/>
    <cellStyle name="Comma 18 6 3 2" xfId="6228" xr:uid="{00000000-0005-0000-0000-0000A9300000}"/>
    <cellStyle name="Comma 18 6 3 4" xfId="15997" xr:uid="{00000000-0005-0000-0000-0000FD7C0000}"/>
    <cellStyle name="Comma 18 6 4 2" xfId="7343" xr:uid="{00000000-0005-0000-0000-000024390000}"/>
    <cellStyle name="Comma 18 6 5" xfId="3499" xr:uid="{00000000-0005-0000-0000-0000751B0000}"/>
    <cellStyle name="Comma 18 6 5 3" xfId="13269" xr:uid="{00000000-0005-0000-0000-0000C9670000}"/>
    <cellStyle name="Comma 18 6 6 2" xfId="10587" xr:uid="{00000000-0005-0000-0000-000095520000}"/>
    <cellStyle name="Comma 18 6 7" xfId="4567" xr:uid="{00000000-0005-0000-0000-0000F0230000}"/>
    <cellStyle name="Comma 18 6 9" xfId="14337" xr:uid="{00000000-0005-0000-0000-000044700000}"/>
    <cellStyle name="Comma 18 7 2" xfId="2494" xr:uid="{00000000-0005-0000-0000-0000A7130000}"/>
    <cellStyle name="Comma 18 7 2 3" xfId="12264" xr:uid="{00000000-0005-0000-0000-0000FB5F0000}"/>
    <cellStyle name="Comma 18 7 3 2" xfId="8509" xr:uid="{00000000-0005-0000-0000-00004C420000}"/>
    <cellStyle name="Comma 18 7 4" xfId="6321" xr:uid="{00000000-0005-0000-0000-000056310000}"/>
    <cellStyle name="Comma 18 7 5" xfId="4660" xr:uid="{00000000-0005-0000-0000-00009D240000}"/>
    <cellStyle name="Comma 18 7 7" xfId="14430" xr:uid="{00000000-0005-0000-0000-0000F1700000}"/>
    <cellStyle name="Comma 18 8 2" xfId="5763" xr:uid="{00000000-0005-0000-0000-0000182D0000}"/>
    <cellStyle name="Comma 18 8 4" xfId="15532" xr:uid="{00000000-0005-0000-0000-00006C790000}"/>
    <cellStyle name="Comma 18 9 2" xfId="6878" xr:uid="{00000000-0005-0000-0000-000094350000}"/>
    <cellStyle name="Comma 19" xfId="89" xr:uid="{00000000-0005-0000-0000-000096000000}"/>
    <cellStyle name="Comma 19 10 2" xfId="7970" xr:uid="{00000000-0005-0000-0000-0000123E0000}"/>
    <cellStyle name="Comma 19 11" xfId="5224" xr:uid="{00000000-0005-0000-0000-0000DE280000}"/>
    <cellStyle name="Comma 19 11 3" xfId="14994" xr:uid="{00000000-0005-0000-0000-000032750000}"/>
    <cellStyle name="Comma 19 13" xfId="9073" xr:uid="{00000000-0005-0000-0000-00008D460000}"/>
    <cellStyle name="Comma 19 2" xfId="308" xr:uid="{00000000-0005-0000-0000-000045020000}"/>
    <cellStyle name="Comma 19 2 2 2" xfId="2594" xr:uid="{00000000-0005-0000-0000-000061140000}"/>
    <cellStyle name="Comma 19 2 2 2 3" xfId="12364" xr:uid="{00000000-0005-0000-0000-0000B5600000}"/>
    <cellStyle name="Comma 19 2 2 3 2" xfId="8609" xr:uid="{00000000-0005-0000-0000-000006430000}"/>
    <cellStyle name="Comma 19 2 2 4" xfId="6421" xr:uid="{00000000-0005-0000-0000-000010320000}"/>
    <cellStyle name="Comma 19 2 2 5" xfId="4760" xr:uid="{00000000-0005-0000-0000-000057250000}"/>
    <cellStyle name="Comma 19 2 2 7" xfId="14530" xr:uid="{00000000-0005-0000-0000-0000AB710000}"/>
    <cellStyle name="Comma 19 2 3 2" xfId="5862" xr:uid="{00000000-0005-0000-0000-0000D22D0000}"/>
    <cellStyle name="Comma 19 2 3 4" xfId="15632" xr:uid="{00000000-0005-0000-0000-0000267A0000}"/>
    <cellStyle name="Comma 19 2 4 2" xfId="6977" xr:uid="{00000000-0005-0000-0000-00004D360000}"/>
    <cellStyle name="Comma 19 2 5" xfId="3133" xr:uid="{00000000-0005-0000-0000-00009E180000}"/>
    <cellStyle name="Comma 19 2 5 3" xfId="12903" xr:uid="{00000000-0005-0000-0000-0000F2640000}"/>
    <cellStyle name="Comma 19 2 6 2" xfId="10221" xr:uid="{00000000-0005-0000-0000-0000BE4F0000}"/>
    <cellStyle name="Comma 19 2 7" xfId="4201" xr:uid="{00000000-0005-0000-0000-000019210000}"/>
    <cellStyle name="Comma 19 2 9" xfId="13971" xr:uid="{00000000-0005-0000-0000-00006D6D0000}"/>
    <cellStyle name="Comma 19 3 2" xfId="1608" xr:uid="{00000000-0005-0000-0000-00009F0C0000}"/>
    <cellStyle name="Comma 19 3 2 2 2" xfId="7607" xr:uid="{00000000-0005-0000-0000-0000443B0000}"/>
    <cellStyle name="Comma 19 3 2 3" xfId="3763" xr:uid="{00000000-0005-0000-0000-0000951D0000}"/>
    <cellStyle name="Comma 19 3 2 3 3" xfId="13533" xr:uid="{00000000-0005-0000-0000-0000E9690000}"/>
    <cellStyle name="Comma 19 3 2 4 2" xfId="11379" xr:uid="{00000000-0005-0000-0000-0000F3580000}"/>
    <cellStyle name="Comma 19 3 2 6" xfId="9783" xr:uid="{00000000-0005-0000-0000-00003A4C0000}"/>
    <cellStyle name="Comma 19 3 3" xfId="1080" xr:uid="{00000000-0005-0000-0000-000061080000}"/>
    <cellStyle name="Comma 19 3 3 3" xfId="10852" xr:uid="{00000000-0005-0000-0000-0000B5540000}"/>
    <cellStyle name="Comma 19 3 4" xfId="2138" xr:uid="{00000000-0005-0000-0000-0000DC100000}"/>
    <cellStyle name="Comma 19 3 4 3" xfId="11908" xr:uid="{00000000-0005-0000-0000-0000305D0000}"/>
    <cellStyle name="Comma 19 3 5 2" xfId="8153" xr:uid="{00000000-0005-0000-0000-0000813F0000}"/>
    <cellStyle name="Comma 19 3 6" xfId="5407" xr:uid="{00000000-0005-0000-0000-00004D2A0000}"/>
    <cellStyle name="Comma 19 3 6 3" xfId="15177" xr:uid="{00000000-0005-0000-0000-0000A1760000}"/>
    <cellStyle name="Comma 19 3 8" xfId="9256" xr:uid="{00000000-0005-0000-0000-0000FC470000}"/>
    <cellStyle name="Comma 19 4" xfId="574" xr:uid="{00000000-0005-0000-0000-000056040000}"/>
    <cellStyle name="Comma 19 4 2 2" xfId="2780" xr:uid="{00000000-0005-0000-0000-0000D1150000}"/>
    <cellStyle name="Comma 19 4 2 2 3" xfId="12550" xr:uid="{00000000-0005-0000-0000-000025620000}"/>
    <cellStyle name="Comma 19 4 2 3 2" xfId="8795" xr:uid="{00000000-0005-0000-0000-000076440000}"/>
    <cellStyle name="Comma 19 4 2 4" xfId="6607" xr:uid="{00000000-0005-0000-0000-000080330000}"/>
    <cellStyle name="Comma 19 4 2 5" xfId="4946" xr:uid="{00000000-0005-0000-0000-0000C7260000}"/>
    <cellStyle name="Comma 19 4 2 7" xfId="14716" xr:uid="{00000000-0005-0000-0000-00001B730000}"/>
    <cellStyle name="Comma 19 4 3 2" xfId="6048" xr:uid="{00000000-0005-0000-0000-0000422F0000}"/>
    <cellStyle name="Comma 19 4 3 4" xfId="15818" xr:uid="{00000000-0005-0000-0000-0000967B0000}"/>
    <cellStyle name="Comma 19 4 4 2" xfId="7163" xr:uid="{00000000-0005-0000-0000-0000BD370000}"/>
    <cellStyle name="Comma 19 4 5" xfId="3319" xr:uid="{00000000-0005-0000-0000-00000E1A0000}"/>
    <cellStyle name="Comma 19 4 5 3" xfId="13089" xr:uid="{00000000-0005-0000-0000-000062660000}"/>
    <cellStyle name="Comma 19 4 6 2" xfId="10407" xr:uid="{00000000-0005-0000-0000-00002E510000}"/>
    <cellStyle name="Comma 19 4 7" xfId="4387" xr:uid="{00000000-0005-0000-0000-000089220000}"/>
    <cellStyle name="Comma 19 4 9" xfId="14157" xr:uid="{00000000-0005-0000-0000-0000DD6E0000}"/>
    <cellStyle name="Comma 19 5 2" xfId="1790" xr:uid="{00000000-0005-0000-0000-00000B0E0000}"/>
    <cellStyle name="Comma 19 5 2 2 2" xfId="7789" xr:uid="{00000000-0005-0000-0000-0000B03C0000}"/>
    <cellStyle name="Comma 19 5 2 3" xfId="3945" xr:uid="{00000000-0005-0000-0000-0000011F0000}"/>
    <cellStyle name="Comma 19 5 2 3 3" xfId="13715" xr:uid="{00000000-0005-0000-0000-0000556B0000}"/>
    <cellStyle name="Comma 19 5 2 4 2" xfId="11561" xr:uid="{00000000-0005-0000-0000-00005F5A0000}"/>
    <cellStyle name="Comma 19 5 2 6" xfId="9965" xr:uid="{00000000-0005-0000-0000-0000A64D0000}"/>
    <cellStyle name="Comma 19 5 3" xfId="1262" xr:uid="{00000000-0005-0000-0000-0000CD090000}"/>
    <cellStyle name="Comma 19 5 3 3" xfId="11034" xr:uid="{00000000-0005-0000-0000-000021560000}"/>
    <cellStyle name="Comma 19 5 4" xfId="2320" xr:uid="{00000000-0005-0000-0000-000048120000}"/>
    <cellStyle name="Comma 19 5 4 3" xfId="12090" xr:uid="{00000000-0005-0000-0000-00009C5E0000}"/>
    <cellStyle name="Comma 19 5 5 2" xfId="8335" xr:uid="{00000000-0005-0000-0000-0000ED400000}"/>
    <cellStyle name="Comma 19 5 6" xfId="5589" xr:uid="{00000000-0005-0000-0000-0000B92B0000}"/>
    <cellStyle name="Comma 19 5 6 3" xfId="15359" xr:uid="{00000000-0005-0000-0000-00000D780000}"/>
    <cellStyle name="Comma 19 5 8" xfId="9438" xr:uid="{00000000-0005-0000-0000-000068490000}"/>
    <cellStyle name="Comma 19 6" xfId="808" xr:uid="{00000000-0005-0000-0000-000030060000}"/>
    <cellStyle name="Comma 19 6 2 2" xfId="2961" xr:uid="{00000000-0005-0000-0000-00003B170000}"/>
    <cellStyle name="Comma 19 6 2 2 3" xfId="12731" xr:uid="{00000000-0005-0000-0000-00008F630000}"/>
    <cellStyle name="Comma 19 6 2 3 2" xfId="8976" xr:uid="{00000000-0005-0000-0000-0000E0450000}"/>
    <cellStyle name="Comma 19 6 2 4" xfId="6788" xr:uid="{00000000-0005-0000-0000-0000EA340000}"/>
    <cellStyle name="Comma 19 6 2 5" xfId="5127" xr:uid="{00000000-0005-0000-0000-000031280000}"/>
    <cellStyle name="Comma 19 6 2 7" xfId="14897" xr:uid="{00000000-0005-0000-0000-000085740000}"/>
    <cellStyle name="Comma 19 6 3 2" xfId="6230" xr:uid="{00000000-0005-0000-0000-0000AC300000}"/>
    <cellStyle name="Comma 19 6 3 4" xfId="15999" xr:uid="{00000000-0005-0000-0000-0000007D0000}"/>
    <cellStyle name="Comma 19 6 4 2" xfId="7345" xr:uid="{00000000-0005-0000-0000-000027390000}"/>
    <cellStyle name="Comma 19 6 5" xfId="3501" xr:uid="{00000000-0005-0000-0000-0000781B0000}"/>
    <cellStyle name="Comma 19 6 5 3" xfId="13271" xr:uid="{00000000-0005-0000-0000-0000CC670000}"/>
    <cellStyle name="Comma 19 6 6 2" xfId="10589" xr:uid="{00000000-0005-0000-0000-000098520000}"/>
    <cellStyle name="Comma 19 6 7" xfId="4569" xr:uid="{00000000-0005-0000-0000-0000F3230000}"/>
    <cellStyle name="Comma 19 6 9" xfId="14339" xr:uid="{00000000-0005-0000-0000-000047700000}"/>
    <cellStyle name="Comma 19 7 2" xfId="2496" xr:uid="{00000000-0005-0000-0000-0000AA130000}"/>
    <cellStyle name="Comma 19 7 2 3" xfId="12266" xr:uid="{00000000-0005-0000-0000-0000FE5F0000}"/>
    <cellStyle name="Comma 19 7 3 2" xfId="8511" xr:uid="{00000000-0005-0000-0000-00004F420000}"/>
    <cellStyle name="Comma 19 7 4" xfId="6323" xr:uid="{00000000-0005-0000-0000-000059310000}"/>
    <cellStyle name="Comma 19 7 5" xfId="4662" xr:uid="{00000000-0005-0000-0000-0000A0240000}"/>
    <cellStyle name="Comma 19 7 7" xfId="14432" xr:uid="{00000000-0005-0000-0000-0000F4700000}"/>
    <cellStyle name="Comma 19 8 2" xfId="5765" xr:uid="{00000000-0005-0000-0000-00001B2D0000}"/>
    <cellStyle name="Comma 19 8 4" xfId="15534" xr:uid="{00000000-0005-0000-0000-00006F790000}"/>
    <cellStyle name="Comma 19 9 2" xfId="6880" xr:uid="{00000000-0005-0000-0000-000097350000}"/>
    <cellStyle name="Comma 2" xfId="12" xr:uid="{00000000-0005-0000-0000-000012000000}"/>
    <cellStyle name="Comma 2 10 10" xfId="3045" xr:uid="{00000000-0005-0000-0000-0000FA170000}"/>
    <cellStyle name="Comma 2 10 10 3" xfId="12815" xr:uid="{00000000-0005-0000-0000-00004E640000}"/>
    <cellStyle name="Comma 2 10 11 2" xfId="10133" xr:uid="{00000000-0005-0000-0000-00001A4F0000}"/>
    <cellStyle name="Comma 2 10 12" xfId="4113" xr:uid="{00000000-0005-0000-0000-000075200000}"/>
    <cellStyle name="Comma 2 10 14" xfId="13883" xr:uid="{00000000-0005-0000-0000-0000C96C0000}"/>
    <cellStyle name="Comma 2 10 2 2" xfId="1519" xr:uid="{00000000-0005-0000-0000-0000F80B0000}"/>
    <cellStyle name="Comma 2 10 2 2 2 2" xfId="7518" xr:uid="{00000000-0005-0000-0000-00009D3A0000}"/>
    <cellStyle name="Comma 2 10 2 2 3" xfId="3674" xr:uid="{00000000-0005-0000-0000-0000EE1C0000}"/>
    <cellStyle name="Comma 2 10 2 2 3 3" xfId="13444" xr:uid="{00000000-0005-0000-0000-000042690000}"/>
    <cellStyle name="Comma 2 10 2 2 4 2" xfId="11290" xr:uid="{00000000-0005-0000-0000-00004C580000}"/>
    <cellStyle name="Comma 2 10 2 2 6" xfId="9694" xr:uid="{00000000-0005-0000-0000-0000934B0000}"/>
    <cellStyle name="Comma 2 10 2 3" xfId="991" xr:uid="{00000000-0005-0000-0000-0000BA070000}"/>
    <cellStyle name="Comma 2 10 2 3 3" xfId="10763" xr:uid="{00000000-0005-0000-0000-00000E540000}"/>
    <cellStyle name="Comma 2 10 2 4" xfId="2049" xr:uid="{00000000-0005-0000-0000-000035100000}"/>
    <cellStyle name="Comma 2 10 2 4 3" xfId="11819" xr:uid="{00000000-0005-0000-0000-0000895C0000}"/>
    <cellStyle name="Comma 2 10 2 5 2" xfId="8064" xr:uid="{00000000-0005-0000-0000-0000DA3E0000}"/>
    <cellStyle name="Comma 2 10 2 6" xfId="5318" xr:uid="{00000000-0005-0000-0000-0000A6290000}"/>
    <cellStyle name="Comma 2 10 2 6 3" xfId="15088" xr:uid="{00000000-0005-0000-0000-0000FA750000}"/>
    <cellStyle name="Comma 2 10 2 8" xfId="9167" xr:uid="{00000000-0005-0000-0000-000055470000}"/>
    <cellStyle name="Comma 2 10 3" xfId="457" xr:uid="{00000000-0005-0000-0000-00007E030000}"/>
    <cellStyle name="Comma 2 10 3 2 2" xfId="2690" xr:uid="{00000000-0005-0000-0000-00002C150000}"/>
    <cellStyle name="Comma 2 10 3 2 2 3" xfId="12460" xr:uid="{00000000-0005-0000-0000-000080610000}"/>
    <cellStyle name="Comma 2 10 3 2 3 2" xfId="8705" xr:uid="{00000000-0005-0000-0000-0000D1430000}"/>
    <cellStyle name="Comma 2 10 3 2 4" xfId="6517" xr:uid="{00000000-0005-0000-0000-0000DB320000}"/>
    <cellStyle name="Comma 2 10 3 2 5" xfId="4856" xr:uid="{00000000-0005-0000-0000-000022260000}"/>
    <cellStyle name="Comma 2 10 3 2 7" xfId="14626" xr:uid="{00000000-0005-0000-0000-000076720000}"/>
    <cellStyle name="Comma 2 10 3 3 2" xfId="5958" xr:uid="{00000000-0005-0000-0000-00009D2E0000}"/>
    <cellStyle name="Comma 2 10 3 3 4" xfId="15728" xr:uid="{00000000-0005-0000-0000-0000F17A0000}"/>
    <cellStyle name="Comma 2 10 3 4 2" xfId="7073" xr:uid="{00000000-0005-0000-0000-000018370000}"/>
    <cellStyle name="Comma 2 10 3 5" xfId="3229" xr:uid="{00000000-0005-0000-0000-000069190000}"/>
    <cellStyle name="Comma 2 10 3 5 3" xfId="12999" xr:uid="{00000000-0005-0000-0000-0000BD650000}"/>
    <cellStyle name="Comma 2 10 3 6 2" xfId="10317" xr:uid="{00000000-0005-0000-0000-000089500000}"/>
    <cellStyle name="Comma 2 10 3 7" xfId="4297" xr:uid="{00000000-0005-0000-0000-0000E4210000}"/>
    <cellStyle name="Comma 2 10 3 9" xfId="14067" xr:uid="{00000000-0005-0000-0000-0000386E0000}"/>
    <cellStyle name="Comma 2 10 4 2" xfId="1701" xr:uid="{00000000-0005-0000-0000-0000680D0000}"/>
    <cellStyle name="Comma 2 10 4 2 2 2" xfId="7700" xr:uid="{00000000-0005-0000-0000-00000D3C0000}"/>
    <cellStyle name="Comma 2 10 4 2 3" xfId="3856" xr:uid="{00000000-0005-0000-0000-00005E1E0000}"/>
    <cellStyle name="Comma 2 10 4 2 3 3" xfId="13626" xr:uid="{00000000-0005-0000-0000-0000B26A0000}"/>
    <cellStyle name="Comma 2 10 4 2 4 2" xfId="11472" xr:uid="{00000000-0005-0000-0000-0000BC590000}"/>
    <cellStyle name="Comma 2 10 4 2 6" xfId="9876" xr:uid="{00000000-0005-0000-0000-0000034D0000}"/>
    <cellStyle name="Comma 2 10 4 3" xfId="1173" xr:uid="{00000000-0005-0000-0000-00002A090000}"/>
    <cellStyle name="Comma 2 10 4 3 3" xfId="10945" xr:uid="{00000000-0005-0000-0000-00007E550000}"/>
    <cellStyle name="Comma 2 10 4 4" xfId="2231" xr:uid="{00000000-0005-0000-0000-0000A5110000}"/>
    <cellStyle name="Comma 2 10 4 4 3" xfId="12001" xr:uid="{00000000-0005-0000-0000-0000F95D0000}"/>
    <cellStyle name="Comma 2 10 4 5 2" xfId="8246" xr:uid="{00000000-0005-0000-0000-00004A400000}"/>
    <cellStyle name="Comma 2 10 4 6" xfId="5500" xr:uid="{00000000-0005-0000-0000-0000162B0000}"/>
    <cellStyle name="Comma 2 10 4 6 3" xfId="15270" xr:uid="{00000000-0005-0000-0000-00006A770000}"/>
    <cellStyle name="Comma 2 10 4 8" xfId="9349" xr:uid="{00000000-0005-0000-0000-0000C5480000}"/>
    <cellStyle name="Comma 2 10 5" xfId="693" xr:uid="{00000000-0005-0000-0000-000057050000}"/>
    <cellStyle name="Comma 2 10 5 2 2" xfId="2872" xr:uid="{00000000-0005-0000-0000-000098160000}"/>
    <cellStyle name="Comma 2 10 5 2 2 3" xfId="12642" xr:uid="{00000000-0005-0000-0000-0000EC620000}"/>
    <cellStyle name="Comma 2 10 5 2 3 2" xfId="8887" xr:uid="{00000000-0005-0000-0000-00003D450000}"/>
    <cellStyle name="Comma 2 10 5 2 4" xfId="6699" xr:uid="{00000000-0005-0000-0000-000047340000}"/>
    <cellStyle name="Comma 2 10 5 2 5" xfId="5038" xr:uid="{00000000-0005-0000-0000-00008E270000}"/>
    <cellStyle name="Comma 2 10 5 2 7" xfId="14808" xr:uid="{00000000-0005-0000-0000-0000E2730000}"/>
    <cellStyle name="Comma 2 10 5 3 2" xfId="6140" xr:uid="{00000000-0005-0000-0000-000009300000}"/>
    <cellStyle name="Comma 2 10 5 3 4" xfId="15910" xr:uid="{00000000-0005-0000-0000-00005D7C0000}"/>
    <cellStyle name="Comma 2 10 5 4 2" xfId="7255" xr:uid="{00000000-0005-0000-0000-000084380000}"/>
    <cellStyle name="Comma 2 10 5 5" xfId="3411" xr:uid="{00000000-0005-0000-0000-0000D51A0000}"/>
    <cellStyle name="Comma 2 10 5 5 3" xfId="13181" xr:uid="{00000000-0005-0000-0000-000029670000}"/>
    <cellStyle name="Comma 2 10 5 6 2" xfId="10499" xr:uid="{00000000-0005-0000-0000-0000F5510000}"/>
    <cellStyle name="Comma 2 10 5 7" xfId="4479" xr:uid="{00000000-0005-0000-0000-000050230000}"/>
    <cellStyle name="Comma 2 10 5 9" xfId="14249" xr:uid="{00000000-0005-0000-0000-0000A46F0000}"/>
    <cellStyle name="Comma 2 10 6 2" xfId="1882" xr:uid="{00000000-0005-0000-0000-0000D20E0000}"/>
    <cellStyle name="Comma 2 10 6 2 2 2" xfId="7881" xr:uid="{00000000-0005-0000-0000-0000773D0000}"/>
    <cellStyle name="Comma 2 10 6 2 3" xfId="4037" xr:uid="{00000000-0005-0000-0000-0000C81F0000}"/>
    <cellStyle name="Comma 2 10 6 2 3 3" xfId="13807" xr:uid="{00000000-0005-0000-0000-00001C6C0000}"/>
    <cellStyle name="Comma 2 10 6 2 4 2" xfId="11653" xr:uid="{00000000-0005-0000-0000-0000265B0000}"/>
    <cellStyle name="Comma 2 10 6 2 6" xfId="10057" xr:uid="{00000000-0005-0000-0000-00006D4E0000}"/>
    <cellStyle name="Comma 2 10 6 3" xfId="1354" xr:uid="{00000000-0005-0000-0000-0000940A0000}"/>
    <cellStyle name="Comma 2 10 6 3 3" xfId="11125" xr:uid="{00000000-0005-0000-0000-0000E8560000}"/>
    <cellStyle name="Comma 2 10 6 4" xfId="2411" xr:uid="{00000000-0005-0000-0000-00000F130000}"/>
    <cellStyle name="Comma 2 10 6 4 3" xfId="12181" xr:uid="{00000000-0005-0000-0000-0000635F0000}"/>
    <cellStyle name="Comma 2 10 6 5 2" xfId="8426" xr:uid="{00000000-0005-0000-0000-0000B4410000}"/>
    <cellStyle name="Comma 2 10 6 6" xfId="5680" xr:uid="{00000000-0005-0000-0000-0000802C0000}"/>
    <cellStyle name="Comma 2 10 6 6 3" xfId="15450" xr:uid="{00000000-0005-0000-0000-0000D4780000}"/>
    <cellStyle name="Comma 2 10 6 8" xfId="9529" xr:uid="{00000000-0005-0000-0000-00002F4A0000}"/>
    <cellStyle name="Comma 2 10 7" xfId="1434" xr:uid="{00000000-0005-0000-0000-0000410B0000}"/>
    <cellStyle name="Comma 2 10 7 2 2" xfId="7433" xr:uid="{00000000-0005-0000-0000-0000E6390000}"/>
    <cellStyle name="Comma 2 10 7 3" xfId="3589" xr:uid="{00000000-0005-0000-0000-0000371C0000}"/>
    <cellStyle name="Comma 2 10 7 3 3" xfId="13359" xr:uid="{00000000-0005-0000-0000-00008B680000}"/>
    <cellStyle name="Comma 2 10 7 4 2" xfId="11205" xr:uid="{00000000-0005-0000-0000-000095570000}"/>
    <cellStyle name="Comma 2 10 7 6" xfId="9609" xr:uid="{00000000-0005-0000-0000-0000DC4A0000}"/>
    <cellStyle name="Comma 2 10 8" xfId="906" xr:uid="{00000000-0005-0000-0000-000003070000}"/>
    <cellStyle name="Comma 2 10 8 3" xfId="10678" xr:uid="{00000000-0005-0000-0000-000057530000}"/>
    <cellStyle name="Comma 2 10 9" xfId="1964" xr:uid="{00000000-0005-0000-0000-00007F0F0000}"/>
    <cellStyle name="Comma 2 10 9 3" xfId="11735" xr:uid="{00000000-0005-0000-0000-0000D35B0000}"/>
    <cellStyle name="Comma 2 11 10" xfId="3050" xr:uid="{00000000-0005-0000-0000-000003180000}"/>
    <cellStyle name="Comma 2 11 10 3" xfId="12820" xr:uid="{00000000-0005-0000-0000-000057640000}"/>
    <cellStyle name="Comma 2 11 11 2" xfId="10138" xr:uid="{00000000-0005-0000-0000-0000234F0000}"/>
    <cellStyle name="Comma 2 11 12" xfId="4118" xr:uid="{00000000-0005-0000-0000-00007E200000}"/>
    <cellStyle name="Comma 2 11 14" xfId="13888" xr:uid="{00000000-0005-0000-0000-0000D26C0000}"/>
    <cellStyle name="Comma 2 11 2 2" xfId="1524" xr:uid="{00000000-0005-0000-0000-0000010C0000}"/>
    <cellStyle name="Comma 2 11 2 2 2 2" xfId="7523" xr:uid="{00000000-0005-0000-0000-0000A63A0000}"/>
    <cellStyle name="Comma 2 11 2 2 3" xfId="3679" xr:uid="{00000000-0005-0000-0000-0000F71C0000}"/>
    <cellStyle name="Comma 2 11 2 2 3 3" xfId="13449" xr:uid="{00000000-0005-0000-0000-00004B690000}"/>
    <cellStyle name="Comma 2 11 2 2 4 2" xfId="11295" xr:uid="{00000000-0005-0000-0000-000055580000}"/>
    <cellStyle name="Comma 2 11 2 2 6" xfId="9699" xr:uid="{00000000-0005-0000-0000-00009C4B0000}"/>
    <cellStyle name="Comma 2 11 2 3" xfId="996" xr:uid="{00000000-0005-0000-0000-0000C3070000}"/>
    <cellStyle name="Comma 2 11 2 3 3" xfId="10768" xr:uid="{00000000-0005-0000-0000-000017540000}"/>
    <cellStyle name="Comma 2 11 2 4" xfId="2054" xr:uid="{00000000-0005-0000-0000-00003E100000}"/>
    <cellStyle name="Comma 2 11 2 4 3" xfId="11824" xr:uid="{00000000-0005-0000-0000-0000925C0000}"/>
    <cellStyle name="Comma 2 11 2 5 2" xfId="8069" xr:uid="{00000000-0005-0000-0000-0000E33E0000}"/>
    <cellStyle name="Comma 2 11 2 6" xfId="5323" xr:uid="{00000000-0005-0000-0000-0000AF290000}"/>
    <cellStyle name="Comma 2 11 2 6 3" xfId="15093" xr:uid="{00000000-0005-0000-0000-000003760000}"/>
    <cellStyle name="Comma 2 11 2 8" xfId="9172" xr:uid="{00000000-0005-0000-0000-00005E470000}"/>
    <cellStyle name="Comma 2 11 3" xfId="462" xr:uid="{00000000-0005-0000-0000-000087030000}"/>
    <cellStyle name="Comma 2 11 3 2 2" xfId="2695" xr:uid="{00000000-0005-0000-0000-000035150000}"/>
    <cellStyle name="Comma 2 11 3 2 2 3" xfId="12465" xr:uid="{00000000-0005-0000-0000-000089610000}"/>
    <cellStyle name="Comma 2 11 3 2 3 2" xfId="8710" xr:uid="{00000000-0005-0000-0000-0000DA430000}"/>
    <cellStyle name="Comma 2 11 3 2 4" xfId="6522" xr:uid="{00000000-0005-0000-0000-0000E4320000}"/>
    <cellStyle name="Comma 2 11 3 2 5" xfId="4861" xr:uid="{00000000-0005-0000-0000-00002B260000}"/>
    <cellStyle name="Comma 2 11 3 2 7" xfId="14631" xr:uid="{00000000-0005-0000-0000-00007F720000}"/>
    <cellStyle name="Comma 2 11 3 3 2" xfId="5963" xr:uid="{00000000-0005-0000-0000-0000A62E0000}"/>
    <cellStyle name="Comma 2 11 3 3 4" xfId="15733" xr:uid="{00000000-0005-0000-0000-0000FA7A0000}"/>
    <cellStyle name="Comma 2 11 3 4 2" xfId="7078" xr:uid="{00000000-0005-0000-0000-000021370000}"/>
    <cellStyle name="Comma 2 11 3 5" xfId="3234" xr:uid="{00000000-0005-0000-0000-000072190000}"/>
    <cellStyle name="Comma 2 11 3 5 3" xfId="13004" xr:uid="{00000000-0005-0000-0000-0000C6650000}"/>
    <cellStyle name="Comma 2 11 3 6 2" xfId="10322" xr:uid="{00000000-0005-0000-0000-000092500000}"/>
    <cellStyle name="Comma 2 11 3 7" xfId="4302" xr:uid="{00000000-0005-0000-0000-0000ED210000}"/>
    <cellStyle name="Comma 2 11 3 9" xfId="14072" xr:uid="{00000000-0005-0000-0000-0000416E0000}"/>
    <cellStyle name="Comma 2 11 4 2" xfId="1706" xr:uid="{00000000-0005-0000-0000-0000710D0000}"/>
    <cellStyle name="Comma 2 11 4 2 2 2" xfId="7705" xr:uid="{00000000-0005-0000-0000-0000163C0000}"/>
    <cellStyle name="Comma 2 11 4 2 3" xfId="3861" xr:uid="{00000000-0005-0000-0000-0000671E0000}"/>
    <cellStyle name="Comma 2 11 4 2 3 3" xfId="13631" xr:uid="{00000000-0005-0000-0000-0000BB6A0000}"/>
    <cellStyle name="Comma 2 11 4 2 4 2" xfId="11477" xr:uid="{00000000-0005-0000-0000-0000C5590000}"/>
    <cellStyle name="Comma 2 11 4 2 6" xfId="9881" xr:uid="{00000000-0005-0000-0000-00000C4D0000}"/>
    <cellStyle name="Comma 2 11 4 3" xfId="1178" xr:uid="{00000000-0005-0000-0000-000033090000}"/>
    <cellStyle name="Comma 2 11 4 3 3" xfId="10950" xr:uid="{00000000-0005-0000-0000-000087550000}"/>
    <cellStyle name="Comma 2 11 4 4" xfId="2236" xr:uid="{00000000-0005-0000-0000-0000AE110000}"/>
    <cellStyle name="Comma 2 11 4 4 3" xfId="12006" xr:uid="{00000000-0005-0000-0000-0000025E0000}"/>
    <cellStyle name="Comma 2 11 4 5 2" xfId="8251" xr:uid="{00000000-0005-0000-0000-000053400000}"/>
    <cellStyle name="Comma 2 11 4 6" xfId="5505" xr:uid="{00000000-0005-0000-0000-00001F2B0000}"/>
    <cellStyle name="Comma 2 11 4 6 3" xfId="15275" xr:uid="{00000000-0005-0000-0000-000073770000}"/>
    <cellStyle name="Comma 2 11 4 8" xfId="9354" xr:uid="{00000000-0005-0000-0000-0000CE480000}"/>
    <cellStyle name="Comma 2 11 5" xfId="698" xr:uid="{00000000-0005-0000-0000-000060050000}"/>
    <cellStyle name="Comma 2 11 5 2 2" xfId="2877" xr:uid="{00000000-0005-0000-0000-0000A1160000}"/>
    <cellStyle name="Comma 2 11 5 2 2 3" xfId="12647" xr:uid="{00000000-0005-0000-0000-0000F5620000}"/>
    <cellStyle name="Comma 2 11 5 2 3 2" xfId="8892" xr:uid="{00000000-0005-0000-0000-000046450000}"/>
    <cellStyle name="Comma 2 11 5 2 4" xfId="6704" xr:uid="{00000000-0005-0000-0000-000050340000}"/>
    <cellStyle name="Comma 2 11 5 2 5" xfId="5043" xr:uid="{00000000-0005-0000-0000-000097270000}"/>
    <cellStyle name="Comma 2 11 5 2 7" xfId="14813" xr:uid="{00000000-0005-0000-0000-0000EB730000}"/>
    <cellStyle name="Comma 2 11 5 3 2" xfId="6145" xr:uid="{00000000-0005-0000-0000-000012300000}"/>
    <cellStyle name="Comma 2 11 5 3 4" xfId="15915" xr:uid="{00000000-0005-0000-0000-0000667C0000}"/>
    <cellStyle name="Comma 2 11 5 4 2" xfId="7260" xr:uid="{00000000-0005-0000-0000-00008D380000}"/>
    <cellStyle name="Comma 2 11 5 5" xfId="3416" xr:uid="{00000000-0005-0000-0000-0000DE1A0000}"/>
    <cellStyle name="Comma 2 11 5 5 3" xfId="13186" xr:uid="{00000000-0005-0000-0000-000032670000}"/>
    <cellStyle name="Comma 2 11 5 6 2" xfId="10504" xr:uid="{00000000-0005-0000-0000-0000FE510000}"/>
    <cellStyle name="Comma 2 11 5 7" xfId="4484" xr:uid="{00000000-0005-0000-0000-000059230000}"/>
    <cellStyle name="Comma 2 11 5 9" xfId="14254" xr:uid="{00000000-0005-0000-0000-0000AD6F0000}"/>
    <cellStyle name="Comma 2 11 6 2" xfId="1887" xr:uid="{00000000-0005-0000-0000-0000DB0E0000}"/>
    <cellStyle name="Comma 2 11 6 2 2 2" xfId="7886" xr:uid="{00000000-0005-0000-0000-0000803D0000}"/>
    <cellStyle name="Comma 2 11 6 2 3" xfId="4042" xr:uid="{00000000-0005-0000-0000-0000D11F0000}"/>
    <cellStyle name="Comma 2 11 6 2 3 3" xfId="13812" xr:uid="{00000000-0005-0000-0000-0000256C0000}"/>
    <cellStyle name="Comma 2 11 6 2 4 2" xfId="11658" xr:uid="{00000000-0005-0000-0000-00002F5B0000}"/>
    <cellStyle name="Comma 2 11 6 2 6" xfId="10062" xr:uid="{00000000-0005-0000-0000-0000764E0000}"/>
    <cellStyle name="Comma 2 11 6 3" xfId="1359" xr:uid="{00000000-0005-0000-0000-00009D0A0000}"/>
    <cellStyle name="Comma 2 11 6 3 3" xfId="11130" xr:uid="{00000000-0005-0000-0000-0000F1560000}"/>
    <cellStyle name="Comma 2 11 6 4" xfId="2416" xr:uid="{00000000-0005-0000-0000-000018130000}"/>
    <cellStyle name="Comma 2 11 6 4 3" xfId="12186" xr:uid="{00000000-0005-0000-0000-00006C5F0000}"/>
    <cellStyle name="Comma 2 11 6 5 2" xfId="8431" xr:uid="{00000000-0005-0000-0000-0000BD410000}"/>
    <cellStyle name="Comma 2 11 6 6" xfId="5685" xr:uid="{00000000-0005-0000-0000-0000892C0000}"/>
    <cellStyle name="Comma 2 11 6 6 3" xfId="15455" xr:uid="{00000000-0005-0000-0000-0000DD780000}"/>
    <cellStyle name="Comma 2 11 6 8" xfId="9534" xr:uid="{00000000-0005-0000-0000-0000384A0000}"/>
    <cellStyle name="Comma 2 11 7" xfId="1439" xr:uid="{00000000-0005-0000-0000-00004A0B0000}"/>
    <cellStyle name="Comma 2 11 7 2 2" xfId="7438" xr:uid="{00000000-0005-0000-0000-0000EF390000}"/>
    <cellStyle name="Comma 2 11 7 3" xfId="3594" xr:uid="{00000000-0005-0000-0000-0000401C0000}"/>
    <cellStyle name="Comma 2 11 7 3 3" xfId="13364" xr:uid="{00000000-0005-0000-0000-000094680000}"/>
    <cellStyle name="Comma 2 11 7 4 2" xfId="11210" xr:uid="{00000000-0005-0000-0000-00009E570000}"/>
    <cellStyle name="Comma 2 11 7 6" xfId="9614" xr:uid="{00000000-0005-0000-0000-0000E54A0000}"/>
    <cellStyle name="Comma 2 11 8" xfId="911" xr:uid="{00000000-0005-0000-0000-00000C070000}"/>
    <cellStyle name="Comma 2 11 8 3" xfId="10683" xr:uid="{00000000-0005-0000-0000-000060530000}"/>
    <cellStyle name="Comma 2 11 9" xfId="1969" xr:uid="{00000000-0005-0000-0000-0000880F0000}"/>
    <cellStyle name="Comma 2 11 9 3" xfId="11740" xr:uid="{00000000-0005-0000-0000-0000DC5B0000}"/>
    <cellStyle name="Comma 2 12 10" xfId="3059" xr:uid="{00000000-0005-0000-0000-000015180000}"/>
    <cellStyle name="Comma 2 12 10 3" xfId="12829" xr:uid="{00000000-0005-0000-0000-000069640000}"/>
    <cellStyle name="Comma 2 12 11 2" xfId="10147" xr:uid="{00000000-0005-0000-0000-0000354F0000}"/>
    <cellStyle name="Comma 2 12 12" xfId="4127" xr:uid="{00000000-0005-0000-0000-000090200000}"/>
    <cellStyle name="Comma 2 12 14" xfId="13897" xr:uid="{00000000-0005-0000-0000-0000E46C0000}"/>
    <cellStyle name="Comma 2 12 2 2" xfId="1533" xr:uid="{00000000-0005-0000-0000-0000130C0000}"/>
    <cellStyle name="Comma 2 12 2 2 2 2" xfId="7532" xr:uid="{00000000-0005-0000-0000-0000B83A0000}"/>
    <cellStyle name="Comma 2 12 2 2 3" xfId="3688" xr:uid="{00000000-0005-0000-0000-0000091D0000}"/>
    <cellStyle name="Comma 2 12 2 2 3 3" xfId="13458" xr:uid="{00000000-0005-0000-0000-00005D690000}"/>
    <cellStyle name="Comma 2 12 2 2 4 2" xfId="11304" xr:uid="{00000000-0005-0000-0000-000067580000}"/>
    <cellStyle name="Comma 2 12 2 2 6" xfId="9708" xr:uid="{00000000-0005-0000-0000-0000AE4B0000}"/>
    <cellStyle name="Comma 2 12 2 3" xfId="1005" xr:uid="{00000000-0005-0000-0000-0000D5070000}"/>
    <cellStyle name="Comma 2 12 2 3 3" xfId="10777" xr:uid="{00000000-0005-0000-0000-000029540000}"/>
    <cellStyle name="Comma 2 12 2 4" xfId="2063" xr:uid="{00000000-0005-0000-0000-000050100000}"/>
    <cellStyle name="Comma 2 12 2 4 3" xfId="11833" xr:uid="{00000000-0005-0000-0000-0000A45C0000}"/>
    <cellStyle name="Comma 2 12 2 5 2" xfId="8078" xr:uid="{00000000-0005-0000-0000-0000F53E0000}"/>
    <cellStyle name="Comma 2 12 2 6" xfId="5332" xr:uid="{00000000-0005-0000-0000-0000C1290000}"/>
    <cellStyle name="Comma 2 12 2 6 3" xfId="15102" xr:uid="{00000000-0005-0000-0000-000015760000}"/>
    <cellStyle name="Comma 2 12 2 8" xfId="9181" xr:uid="{00000000-0005-0000-0000-000070470000}"/>
    <cellStyle name="Comma 2 12 3" xfId="471" xr:uid="{00000000-0005-0000-0000-000099030000}"/>
    <cellStyle name="Comma 2 12 3 2 2" xfId="2704" xr:uid="{00000000-0005-0000-0000-000047150000}"/>
    <cellStyle name="Comma 2 12 3 2 2 3" xfId="12474" xr:uid="{00000000-0005-0000-0000-00009B610000}"/>
    <cellStyle name="Comma 2 12 3 2 3 2" xfId="8719" xr:uid="{00000000-0005-0000-0000-0000EC430000}"/>
    <cellStyle name="Comma 2 12 3 2 4" xfId="6531" xr:uid="{00000000-0005-0000-0000-0000F6320000}"/>
    <cellStyle name="Comma 2 12 3 2 5" xfId="4870" xr:uid="{00000000-0005-0000-0000-00003D260000}"/>
    <cellStyle name="Comma 2 12 3 2 7" xfId="14640" xr:uid="{00000000-0005-0000-0000-000091720000}"/>
    <cellStyle name="Comma 2 12 3 3 2" xfId="5972" xr:uid="{00000000-0005-0000-0000-0000B82E0000}"/>
    <cellStyle name="Comma 2 12 3 3 4" xfId="15742" xr:uid="{00000000-0005-0000-0000-00000C7B0000}"/>
    <cellStyle name="Comma 2 12 3 4 2" xfId="7087" xr:uid="{00000000-0005-0000-0000-000033370000}"/>
    <cellStyle name="Comma 2 12 3 5" xfId="3243" xr:uid="{00000000-0005-0000-0000-000084190000}"/>
    <cellStyle name="Comma 2 12 3 5 3" xfId="13013" xr:uid="{00000000-0005-0000-0000-0000D8650000}"/>
    <cellStyle name="Comma 2 12 3 6 2" xfId="10331" xr:uid="{00000000-0005-0000-0000-0000A4500000}"/>
    <cellStyle name="Comma 2 12 3 7" xfId="4311" xr:uid="{00000000-0005-0000-0000-0000FF210000}"/>
    <cellStyle name="Comma 2 12 3 9" xfId="14081" xr:uid="{00000000-0005-0000-0000-0000536E0000}"/>
    <cellStyle name="Comma 2 12 4 2" xfId="1715" xr:uid="{00000000-0005-0000-0000-0000830D0000}"/>
    <cellStyle name="Comma 2 12 4 2 2 2" xfId="7714" xr:uid="{00000000-0005-0000-0000-0000283C0000}"/>
    <cellStyle name="Comma 2 12 4 2 3" xfId="3870" xr:uid="{00000000-0005-0000-0000-0000791E0000}"/>
    <cellStyle name="Comma 2 12 4 2 3 3" xfId="13640" xr:uid="{00000000-0005-0000-0000-0000CD6A0000}"/>
    <cellStyle name="Comma 2 12 4 2 4 2" xfId="11486" xr:uid="{00000000-0005-0000-0000-0000D7590000}"/>
    <cellStyle name="Comma 2 12 4 2 6" xfId="9890" xr:uid="{00000000-0005-0000-0000-00001E4D0000}"/>
    <cellStyle name="Comma 2 12 4 3" xfId="1187" xr:uid="{00000000-0005-0000-0000-000045090000}"/>
    <cellStyle name="Comma 2 12 4 3 3" xfId="10959" xr:uid="{00000000-0005-0000-0000-000099550000}"/>
    <cellStyle name="Comma 2 12 4 4" xfId="2245" xr:uid="{00000000-0005-0000-0000-0000C0110000}"/>
    <cellStyle name="Comma 2 12 4 4 3" xfId="12015" xr:uid="{00000000-0005-0000-0000-0000145E0000}"/>
    <cellStyle name="Comma 2 12 4 5 2" xfId="8260" xr:uid="{00000000-0005-0000-0000-000065400000}"/>
    <cellStyle name="Comma 2 12 4 6" xfId="5514" xr:uid="{00000000-0005-0000-0000-0000312B0000}"/>
    <cellStyle name="Comma 2 12 4 6 3" xfId="15284" xr:uid="{00000000-0005-0000-0000-000085770000}"/>
    <cellStyle name="Comma 2 12 4 8" xfId="9363" xr:uid="{00000000-0005-0000-0000-0000E0480000}"/>
    <cellStyle name="Comma 2 12 5" xfId="707" xr:uid="{00000000-0005-0000-0000-000072050000}"/>
    <cellStyle name="Comma 2 12 5 2 2" xfId="2886" xr:uid="{00000000-0005-0000-0000-0000B3160000}"/>
    <cellStyle name="Comma 2 12 5 2 2 3" xfId="12656" xr:uid="{00000000-0005-0000-0000-000007630000}"/>
    <cellStyle name="Comma 2 12 5 2 3 2" xfId="8901" xr:uid="{00000000-0005-0000-0000-000058450000}"/>
    <cellStyle name="Comma 2 12 5 2 4" xfId="6713" xr:uid="{00000000-0005-0000-0000-000062340000}"/>
    <cellStyle name="Comma 2 12 5 2 5" xfId="5052" xr:uid="{00000000-0005-0000-0000-0000A9270000}"/>
    <cellStyle name="Comma 2 12 5 2 7" xfId="14822" xr:uid="{00000000-0005-0000-0000-0000FD730000}"/>
    <cellStyle name="Comma 2 12 5 3 2" xfId="6154" xr:uid="{00000000-0005-0000-0000-000024300000}"/>
    <cellStyle name="Comma 2 12 5 3 4" xfId="15924" xr:uid="{00000000-0005-0000-0000-0000787C0000}"/>
    <cellStyle name="Comma 2 12 5 4 2" xfId="7269" xr:uid="{00000000-0005-0000-0000-00009F380000}"/>
    <cellStyle name="Comma 2 12 5 5" xfId="3425" xr:uid="{00000000-0005-0000-0000-0000F01A0000}"/>
    <cellStyle name="Comma 2 12 5 5 3" xfId="13195" xr:uid="{00000000-0005-0000-0000-000044670000}"/>
    <cellStyle name="Comma 2 12 5 6 2" xfId="10513" xr:uid="{00000000-0005-0000-0000-000010520000}"/>
    <cellStyle name="Comma 2 12 5 7" xfId="4493" xr:uid="{00000000-0005-0000-0000-00006B230000}"/>
    <cellStyle name="Comma 2 12 5 9" xfId="14263" xr:uid="{00000000-0005-0000-0000-0000BF6F0000}"/>
    <cellStyle name="Comma 2 12 6 2" xfId="1896" xr:uid="{00000000-0005-0000-0000-0000ED0E0000}"/>
    <cellStyle name="Comma 2 12 6 2 2 2" xfId="7895" xr:uid="{00000000-0005-0000-0000-0000923D0000}"/>
    <cellStyle name="Comma 2 12 6 2 3" xfId="4051" xr:uid="{00000000-0005-0000-0000-0000E31F0000}"/>
    <cellStyle name="Comma 2 12 6 2 3 3" xfId="13821" xr:uid="{00000000-0005-0000-0000-0000376C0000}"/>
    <cellStyle name="Comma 2 12 6 2 4 2" xfId="11667" xr:uid="{00000000-0005-0000-0000-0000415B0000}"/>
    <cellStyle name="Comma 2 12 6 2 6" xfId="10071" xr:uid="{00000000-0005-0000-0000-0000884E0000}"/>
    <cellStyle name="Comma 2 12 6 3" xfId="1368" xr:uid="{00000000-0005-0000-0000-0000AF0A0000}"/>
    <cellStyle name="Comma 2 12 6 3 3" xfId="11139" xr:uid="{00000000-0005-0000-0000-000003570000}"/>
    <cellStyle name="Comma 2 12 6 4 2" xfId="7367" xr:uid="{00000000-0005-0000-0000-000054390000}"/>
    <cellStyle name="Comma 2 12 6 5" xfId="3523" xr:uid="{00000000-0005-0000-0000-0000A51B0000}"/>
    <cellStyle name="Comma 2 12 6 5 3" xfId="13293" xr:uid="{00000000-0005-0000-0000-0000F9670000}"/>
    <cellStyle name="Comma 2 12 6 6 2" xfId="10611" xr:uid="{00000000-0005-0000-0000-0000C5520000}"/>
    <cellStyle name="Comma 2 12 6 7" xfId="4591" xr:uid="{00000000-0005-0000-0000-000020240000}"/>
    <cellStyle name="Comma 2 12 6 9" xfId="14361" xr:uid="{00000000-0005-0000-0000-000074700000}"/>
    <cellStyle name="Comma 2 12 7 2" xfId="2518" xr:uid="{00000000-0005-0000-0000-0000D7130000}"/>
    <cellStyle name="Comma 2 12 7 2 3" xfId="12288" xr:uid="{00000000-0005-0000-0000-00002B600000}"/>
    <cellStyle name="Comma 2 12 7 3 2" xfId="8533" xr:uid="{00000000-0005-0000-0000-00007C420000}"/>
    <cellStyle name="Comma 2 12 7 4" xfId="6345" xr:uid="{00000000-0005-0000-0000-000086310000}"/>
    <cellStyle name="Comma 2 12 7 5" xfId="4684" xr:uid="{00000000-0005-0000-0000-0000CD240000}"/>
    <cellStyle name="Comma 2 12 7 7" xfId="14454" xr:uid="{00000000-0005-0000-0000-000021710000}"/>
    <cellStyle name="Comma 2 12 8 2" xfId="5786" xr:uid="{00000000-0005-0000-0000-0000482D0000}"/>
    <cellStyle name="Comma 2 12 8 4" xfId="15556" xr:uid="{00000000-0005-0000-0000-00009C790000}"/>
    <cellStyle name="Comma 2 12 9 2" xfId="6902" xr:uid="{00000000-0005-0000-0000-0000C4350000}"/>
    <cellStyle name="Comma 2 13" xfId="120" xr:uid="{00000000-0005-0000-0000-0000DB000000}"/>
    <cellStyle name="Comma 2 13 10 2" xfId="7999" xr:uid="{00000000-0005-0000-0000-00004A3E0000}"/>
    <cellStyle name="Comma 2 13 11" xfId="5253" xr:uid="{00000000-0005-0000-0000-000016290000}"/>
    <cellStyle name="Comma 2 13 11 3" xfId="15023" xr:uid="{00000000-0005-0000-0000-00006A750000}"/>
    <cellStyle name="Comma 2 13 13" xfId="9102" xr:uid="{00000000-0005-0000-0000-0000C5460000}"/>
    <cellStyle name="Comma 2 13 2" xfId="337" xr:uid="{00000000-0005-0000-0000-00007F020000}"/>
    <cellStyle name="Comma 2 13 2 2 2" xfId="2623" xr:uid="{00000000-0005-0000-0000-000099140000}"/>
    <cellStyle name="Comma 2 13 2 2 2 3" xfId="12393" xr:uid="{00000000-0005-0000-0000-0000ED600000}"/>
    <cellStyle name="Comma 2 13 2 2 3 2" xfId="8638" xr:uid="{00000000-0005-0000-0000-00003E430000}"/>
    <cellStyle name="Comma 2 13 2 2 4" xfId="6450" xr:uid="{00000000-0005-0000-0000-000048320000}"/>
    <cellStyle name="Comma 2 13 2 2 5" xfId="4789" xr:uid="{00000000-0005-0000-0000-00008F250000}"/>
    <cellStyle name="Comma 2 13 2 2 7" xfId="14559" xr:uid="{00000000-0005-0000-0000-0000E3710000}"/>
    <cellStyle name="Comma 2 13 2 3 2" xfId="5891" xr:uid="{00000000-0005-0000-0000-00000A2E0000}"/>
    <cellStyle name="Comma 2 13 2 3 4" xfId="15661" xr:uid="{00000000-0005-0000-0000-00005E7A0000}"/>
    <cellStyle name="Comma 2 13 2 4 2" xfId="7006" xr:uid="{00000000-0005-0000-0000-000085360000}"/>
    <cellStyle name="Comma 2 13 2 5" xfId="3162" xr:uid="{00000000-0005-0000-0000-0000D6180000}"/>
    <cellStyle name="Comma 2 13 2 5 3" xfId="12932" xr:uid="{00000000-0005-0000-0000-00002A650000}"/>
    <cellStyle name="Comma 2 13 2 6 2" xfId="10250" xr:uid="{00000000-0005-0000-0000-0000F64F0000}"/>
    <cellStyle name="Comma 2 13 2 7" xfId="4230" xr:uid="{00000000-0005-0000-0000-000051210000}"/>
    <cellStyle name="Comma 2 13 2 9" xfId="14000" xr:uid="{00000000-0005-0000-0000-0000A56D0000}"/>
    <cellStyle name="Comma 2 13 3 2" xfId="1637" xr:uid="{00000000-0005-0000-0000-0000D70C0000}"/>
    <cellStyle name="Comma 2 13 3 2 2 2" xfId="7636" xr:uid="{00000000-0005-0000-0000-00007C3B0000}"/>
    <cellStyle name="Comma 2 13 3 2 3" xfId="3792" xr:uid="{00000000-0005-0000-0000-0000CD1D0000}"/>
    <cellStyle name="Comma 2 13 3 2 3 3" xfId="13562" xr:uid="{00000000-0005-0000-0000-0000216A0000}"/>
    <cellStyle name="Comma 2 13 3 2 4 2" xfId="11408" xr:uid="{00000000-0005-0000-0000-00002B590000}"/>
    <cellStyle name="Comma 2 13 3 2 6" xfId="9812" xr:uid="{00000000-0005-0000-0000-0000724C0000}"/>
    <cellStyle name="Comma 2 13 3 3" xfId="1109" xr:uid="{00000000-0005-0000-0000-000099080000}"/>
    <cellStyle name="Comma 2 13 3 3 3" xfId="10881" xr:uid="{00000000-0005-0000-0000-0000ED540000}"/>
    <cellStyle name="Comma 2 13 3 4" xfId="2167" xr:uid="{00000000-0005-0000-0000-000014110000}"/>
    <cellStyle name="Comma 2 13 3 4 3" xfId="11937" xr:uid="{00000000-0005-0000-0000-0000685D0000}"/>
    <cellStyle name="Comma 2 13 3 5 2" xfId="8182" xr:uid="{00000000-0005-0000-0000-0000B93F0000}"/>
    <cellStyle name="Comma 2 13 3 6" xfId="5436" xr:uid="{00000000-0005-0000-0000-0000852A0000}"/>
    <cellStyle name="Comma 2 13 3 6 3" xfId="15206" xr:uid="{00000000-0005-0000-0000-0000D9760000}"/>
    <cellStyle name="Comma 2 13 3 8" xfId="9285" xr:uid="{00000000-0005-0000-0000-000034480000}"/>
    <cellStyle name="Comma 2 13 4" xfId="603" xr:uid="{00000000-0005-0000-0000-00008F040000}"/>
    <cellStyle name="Comma 2 13 4 2 2" xfId="2809" xr:uid="{00000000-0005-0000-0000-000009160000}"/>
    <cellStyle name="Comma 2 13 4 2 2 3" xfId="12579" xr:uid="{00000000-0005-0000-0000-00005D620000}"/>
    <cellStyle name="Comma 2 13 4 2 3 2" xfId="8824" xr:uid="{00000000-0005-0000-0000-0000AE440000}"/>
    <cellStyle name="Comma 2 13 4 2 4" xfId="6636" xr:uid="{00000000-0005-0000-0000-0000B8330000}"/>
    <cellStyle name="Comma 2 13 4 2 5" xfId="4975" xr:uid="{00000000-0005-0000-0000-0000FF260000}"/>
    <cellStyle name="Comma 2 13 4 2 7" xfId="14745" xr:uid="{00000000-0005-0000-0000-000053730000}"/>
    <cellStyle name="Comma 2 13 4 3 2" xfId="6077" xr:uid="{00000000-0005-0000-0000-00007A2F0000}"/>
    <cellStyle name="Comma 2 13 4 3 4" xfId="15847" xr:uid="{00000000-0005-0000-0000-0000CE7B0000}"/>
    <cellStyle name="Comma 2 13 4 4 2" xfId="7192" xr:uid="{00000000-0005-0000-0000-0000F5370000}"/>
    <cellStyle name="Comma 2 13 4 5" xfId="3348" xr:uid="{00000000-0005-0000-0000-0000461A0000}"/>
    <cellStyle name="Comma 2 13 4 5 3" xfId="13118" xr:uid="{00000000-0005-0000-0000-00009A660000}"/>
    <cellStyle name="Comma 2 13 4 6 2" xfId="10436" xr:uid="{00000000-0005-0000-0000-000066510000}"/>
    <cellStyle name="Comma 2 13 4 7" xfId="4416" xr:uid="{00000000-0005-0000-0000-0000C1220000}"/>
    <cellStyle name="Comma 2 13 4 9" xfId="14186" xr:uid="{00000000-0005-0000-0000-0000156F0000}"/>
    <cellStyle name="Comma 2 13 5 2" xfId="1819" xr:uid="{00000000-0005-0000-0000-0000430E0000}"/>
    <cellStyle name="Comma 2 13 5 2 2 2" xfId="7818" xr:uid="{00000000-0005-0000-0000-0000E83C0000}"/>
    <cellStyle name="Comma 2 13 5 2 3" xfId="3974" xr:uid="{00000000-0005-0000-0000-0000391F0000}"/>
    <cellStyle name="Comma 2 13 5 2 3 3" xfId="13744" xr:uid="{00000000-0005-0000-0000-00008D6B0000}"/>
    <cellStyle name="Comma 2 13 5 2 4 2" xfId="11590" xr:uid="{00000000-0005-0000-0000-0000975A0000}"/>
    <cellStyle name="Comma 2 13 5 2 6" xfId="9994" xr:uid="{00000000-0005-0000-0000-0000DE4D0000}"/>
    <cellStyle name="Comma 2 13 5 3" xfId="1291" xr:uid="{00000000-0005-0000-0000-0000050A0000}"/>
    <cellStyle name="Comma 2 13 5 3 3" xfId="11063" xr:uid="{00000000-0005-0000-0000-000059560000}"/>
    <cellStyle name="Comma 2 13 5 4" xfId="2349" xr:uid="{00000000-0005-0000-0000-000080120000}"/>
    <cellStyle name="Comma 2 13 5 4 3" xfId="12119" xr:uid="{00000000-0005-0000-0000-0000D45E0000}"/>
    <cellStyle name="Comma 2 13 5 5 2" xfId="8364" xr:uid="{00000000-0005-0000-0000-000025410000}"/>
    <cellStyle name="Comma 2 13 5 6" xfId="5618" xr:uid="{00000000-0005-0000-0000-0000F12B0000}"/>
    <cellStyle name="Comma 2 13 5 6 3" xfId="15388" xr:uid="{00000000-0005-0000-0000-000045780000}"/>
    <cellStyle name="Comma 2 13 5 8" xfId="9467" xr:uid="{00000000-0005-0000-0000-0000A0490000}"/>
    <cellStyle name="Comma 2 13 6" xfId="837" xr:uid="{00000000-0005-0000-0000-000068060000}"/>
    <cellStyle name="Comma 2 13 6 2 2" xfId="2990" xr:uid="{00000000-0005-0000-0000-000073170000}"/>
    <cellStyle name="Comma 2 13 6 2 2 3" xfId="12760" xr:uid="{00000000-0005-0000-0000-0000C7630000}"/>
    <cellStyle name="Comma 2 13 6 2 3 2" xfId="9005" xr:uid="{00000000-0005-0000-0000-000018460000}"/>
    <cellStyle name="Comma 2 13 6 2 4" xfId="6817" xr:uid="{00000000-0005-0000-0000-000022350000}"/>
    <cellStyle name="Comma 2 13 6 2 5" xfId="5156" xr:uid="{00000000-0005-0000-0000-000069280000}"/>
    <cellStyle name="Comma 2 13 6 2 7" xfId="14926" xr:uid="{00000000-0005-0000-0000-0000BD740000}"/>
    <cellStyle name="Comma 2 13 6 3 2" xfId="6259" xr:uid="{00000000-0005-0000-0000-0000E4300000}"/>
    <cellStyle name="Comma 2 13 6 4" xfId="2432" xr:uid="{00000000-0005-0000-0000-000035130000}"/>
    <cellStyle name="Comma 2 13 6 4 3" xfId="12202" xr:uid="{00000000-0005-0000-0000-0000895F0000}"/>
    <cellStyle name="Comma 2 13 6 5 2" xfId="8447" xr:uid="{00000000-0005-0000-0000-0000DA410000}"/>
    <cellStyle name="Comma 2 13 6 6" xfId="5701" xr:uid="{00000000-0005-0000-0000-0000A62C0000}"/>
    <cellStyle name="Comma 2 13 6 6 3" xfId="15471" xr:uid="{00000000-0005-0000-0000-0000FA780000}"/>
    <cellStyle name="Comma 2 13 6 8" xfId="9550" xr:uid="{00000000-0005-0000-0000-0000554A0000}"/>
    <cellStyle name="Comma 2 13 7" xfId="1455" xr:uid="{00000000-0005-0000-0000-0000670B0000}"/>
    <cellStyle name="Comma 2 13 7 2 2" xfId="7454" xr:uid="{00000000-0005-0000-0000-00000C3A0000}"/>
    <cellStyle name="Comma 2 13 7 3" xfId="3610" xr:uid="{00000000-0005-0000-0000-00005D1C0000}"/>
    <cellStyle name="Comma 2 13 7 3 3" xfId="13380" xr:uid="{00000000-0005-0000-0000-0000B1680000}"/>
    <cellStyle name="Comma 2 13 7 4 2" xfId="11226" xr:uid="{00000000-0005-0000-0000-0000BB570000}"/>
    <cellStyle name="Comma 2 13 7 6" xfId="9630" xr:uid="{00000000-0005-0000-0000-0000024B0000}"/>
    <cellStyle name="Comma 2 13 8" xfId="927" xr:uid="{00000000-0005-0000-0000-000029070000}"/>
    <cellStyle name="Comma 2 13 8 3" xfId="10699" xr:uid="{00000000-0005-0000-0000-00007D530000}"/>
    <cellStyle name="Comma 2 13 9" xfId="1985" xr:uid="{00000000-0005-0000-0000-0000A50F0000}"/>
    <cellStyle name="Comma 2 13 9 3" xfId="11755" xr:uid="{00000000-0005-0000-0000-0000F95B0000}"/>
    <cellStyle name="Comma 2 14 10" xfId="3071" xr:uid="{00000000-0005-0000-0000-00002C180000}"/>
    <cellStyle name="Comma 2 14 10 3" xfId="12841" xr:uid="{00000000-0005-0000-0000-000080640000}"/>
    <cellStyle name="Comma 2 14 11 2" xfId="10159" xr:uid="{00000000-0005-0000-0000-00004C4F0000}"/>
    <cellStyle name="Comma 2 14 12" xfId="4139" xr:uid="{00000000-0005-0000-0000-0000A7200000}"/>
    <cellStyle name="Comma 2 14 14" xfId="13909" xr:uid="{00000000-0005-0000-0000-0000FB6C0000}"/>
    <cellStyle name="Comma 2 14 2 2" xfId="1545" xr:uid="{00000000-0005-0000-0000-00002A0C0000}"/>
    <cellStyle name="Comma 2 14 2 2 2 2" xfId="7544" xr:uid="{00000000-0005-0000-0000-0000CF3A0000}"/>
    <cellStyle name="Comma 2 14 2 2 3" xfId="3700" xr:uid="{00000000-0005-0000-0000-0000201D0000}"/>
    <cellStyle name="Comma 2 14 2 2 3 3" xfId="13470" xr:uid="{00000000-0005-0000-0000-000074690000}"/>
    <cellStyle name="Comma 2 14 2 2 4 2" xfId="11316" xr:uid="{00000000-0005-0000-0000-00007E580000}"/>
    <cellStyle name="Comma 2 14 2 2 6" xfId="9720" xr:uid="{00000000-0005-0000-0000-0000C54B0000}"/>
    <cellStyle name="Comma 2 14 2 3" xfId="1017" xr:uid="{00000000-0005-0000-0000-0000EC070000}"/>
    <cellStyle name="Comma 2 14 2 3 3" xfId="10789" xr:uid="{00000000-0005-0000-0000-000040540000}"/>
    <cellStyle name="Comma 2 14 2 4" xfId="2075" xr:uid="{00000000-0005-0000-0000-000067100000}"/>
    <cellStyle name="Comma 2 14 2 4 3" xfId="11845" xr:uid="{00000000-0005-0000-0000-0000BB5C0000}"/>
    <cellStyle name="Comma 2 14 2 5 2" xfId="8090" xr:uid="{00000000-0005-0000-0000-00000C3F0000}"/>
    <cellStyle name="Comma 2 14 2 6" xfId="5344" xr:uid="{00000000-0005-0000-0000-0000D8290000}"/>
    <cellStyle name="Comma 2 14 2 6 3" xfId="15114" xr:uid="{00000000-0005-0000-0000-00002C760000}"/>
    <cellStyle name="Comma 2 14 2 8" xfId="9193" xr:uid="{00000000-0005-0000-0000-000087470000}"/>
    <cellStyle name="Comma 2 14 3" xfId="483" xr:uid="{00000000-0005-0000-0000-0000B0030000}"/>
    <cellStyle name="Comma 2 14 3 2 2" xfId="2716" xr:uid="{00000000-0005-0000-0000-00005E150000}"/>
    <cellStyle name="Comma 2 14 3 2 2 3" xfId="12486" xr:uid="{00000000-0005-0000-0000-0000B2610000}"/>
    <cellStyle name="Comma 2 14 3 2 3 2" xfId="8731" xr:uid="{00000000-0005-0000-0000-000003440000}"/>
    <cellStyle name="Comma 2 14 3 2 4" xfId="6543" xr:uid="{00000000-0005-0000-0000-00000D330000}"/>
    <cellStyle name="Comma 2 14 3 2 5" xfId="4882" xr:uid="{00000000-0005-0000-0000-000054260000}"/>
    <cellStyle name="Comma 2 14 3 2 7" xfId="14652" xr:uid="{00000000-0005-0000-0000-0000A8720000}"/>
    <cellStyle name="Comma 2 14 3 3 2" xfId="5984" xr:uid="{00000000-0005-0000-0000-0000CF2E0000}"/>
    <cellStyle name="Comma 2 14 3 3 4" xfId="15754" xr:uid="{00000000-0005-0000-0000-0000237B0000}"/>
    <cellStyle name="Comma 2 14 3 4 2" xfId="7099" xr:uid="{00000000-0005-0000-0000-00004A370000}"/>
    <cellStyle name="Comma 2 14 3 5" xfId="3255" xr:uid="{00000000-0005-0000-0000-00009B190000}"/>
    <cellStyle name="Comma 2 14 3 5 3" xfId="13025" xr:uid="{00000000-0005-0000-0000-0000EF650000}"/>
    <cellStyle name="Comma 2 14 3 6 2" xfId="10343" xr:uid="{00000000-0005-0000-0000-0000BB500000}"/>
    <cellStyle name="Comma 2 14 3 7" xfId="4323" xr:uid="{00000000-0005-0000-0000-000016220000}"/>
    <cellStyle name="Comma 2 14 3 9" xfId="14093" xr:uid="{00000000-0005-0000-0000-00006A6E0000}"/>
    <cellStyle name="Comma 2 14 4 2" xfId="1727" xr:uid="{00000000-0005-0000-0000-00009A0D0000}"/>
    <cellStyle name="Comma 2 14 4 2 2 2" xfId="7726" xr:uid="{00000000-0005-0000-0000-00003F3C0000}"/>
    <cellStyle name="Comma 2 14 4 2 3" xfId="3882" xr:uid="{00000000-0005-0000-0000-0000901E0000}"/>
    <cellStyle name="Comma 2 14 4 2 3 3" xfId="13652" xr:uid="{00000000-0005-0000-0000-0000E46A0000}"/>
    <cellStyle name="Comma 2 14 4 2 4 2" xfId="11498" xr:uid="{00000000-0005-0000-0000-0000EE590000}"/>
    <cellStyle name="Comma 2 14 4 2 6" xfId="9902" xr:uid="{00000000-0005-0000-0000-0000354D0000}"/>
    <cellStyle name="Comma 2 14 4 3" xfId="1199" xr:uid="{00000000-0005-0000-0000-00005C090000}"/>
    <cellStyle name="Comma 2 14 4 3 3" xfId="10971" xr:uid="{00000000-0005-0000-0000-0000B0550000}"/>
    <cellStyle name="Comma 2 14 4 4" xfId="2257" xr:uid="{00000000-0005-0000-0000-0000D7110000}"/>
    <cellStyle name="Comma 2 14 4 4 3" xfId="12027" xr:uid="{00000000-0005-0000-0000-00002B5E0000}"/>
    <cellStyle name="Comma 2 14 4 5 2" xfId="8272" xr:uid="{00000000-0005-0000-0000-00007C400000}"/>
    <cellStyle name="Comma 2 14 4 6" xfId="5526" xr:uid="{00000000-0005-0000-0000-0000482B0000}"/>
    <cellStyle name="Comma 2 14 4 6 3" xfId="15296" xr:uid="{00000000-0005-0000-0000-00009C770000}"/>
    <cellStyle name="Comma 2 14 4 8" xfId="9375" xr:uid="{00000000-0005-0000-0000-0000F7480000}"/>
    <cellStyle name="Comma 2 14 5" xfId="719" xr:uid="{00000000-0005-0000-0000-000089050000}"/>
    <cellStyle name="Comma 2 14 5 2 2" xfId="2898" xr:uid="{00000000-0005-0000-0000-0000CA160000}"/>
    <cellStyle name="Comma 2 14 5 2 2 3" xfId="12668" xr:uid="{00000000-0005-0000-0000-00001E630000}"/>
    <cellStyle name="Comma 2 14 5 2 3 2" xfId="8913" xr:uid="{00000000-0005-0000-0000-00006F450000}"/>
    <cellStyle name="Comma 2 14 5 2 4" xfId="6725" xr:uid="{00000000-0005-0000-0000-000079340000}"/>
    <cellStyle name="Comma 2 14 5 2 5" xfId="5064" xr:uid="{00000000-0005-0000-0000-0000C0270000}"/>
    <cellStyle name="Comma 2 14 5 2 7" xfId="14834" xr:uid="{00000000-0005-0000-0000-000014740000}"/>
    <cellStyle name="Comma 2 14 5 3 2" xfId="6167" xr:uid="{00000000-0005-0000-0000-00003B300000}"/>
    <cellStyle name="Comma 2 14 5 3 4" xfId="15936" xr:uid="{00000000-0005-0000-0000-00008F7C0000}"/>
    <cellStyle name="Comma 2 14 5 4 2" xfId="7282" xr:uid="{00000000-0005-0000-0000-0000B6380000}"/>
    <cellStyle name="Comma 2 14 5 5" xfId="3438" xr:uid="{00000000-0005-0000-0000-0000071B0000}"/>
    <cellStyle name="Comma 2 14 5 5 3" xfId="13208" xr:uid="{00000000-0005-0000-0000-00005B670000}"/>
    <cellStyle name="Comma 2 14 5 6 2" xfId="10526" xr:uid="{00000000-0005-0000-0000-000027520000}"/>
    <cellStyle name="Comma 2 14 5 7" xfId="4506" xr:uid="{00000000-0005-0000-0000-000082230000}"/>
    <cellStyle name="Comma 2 14 5 9" xfId="14276" xr:uid="{00000000-0005-0000-0000-0000D66F0000}"/>
    <cellStyle name="Comma 2 14 6 2" xfId="1909" xr:uid="{00000000-0005-0000-0000-0000040F0000}"/>
    <cellStyle name="Comma 2 14 6 2 2 2" xfId="7908" xr:uid="{00000000-0005-0000-0000-0000A93D0000}"/>
    <cellStyle name="Comma 2 14 6 2 3" xfId="4064" xr:uid="{00000000-0005-0000-0000-0000FA1F0000}"/>
    <cellStyle name="Comma 2 14 6 2 3 3" xfId="13834" xr:uid="{00000000-0005-0000-0000-00004E6C0000}"/>
    <cellStyle name="Comma 2 14 6 2 4 2" xfId="11680" xr:uid="{00000000-0005-0000-0000-0000585B0000}"/>
    <cellStyle name="Comma 2 14 6 2 6" xfId="10084" xr:uid="{00000000-0005-0000-0000-00009F4E0000}"/>
    <cellStyle name="Comma 2 14 6 3" xfId="1381" xr:uid="{00000000-0005-0000-0000-0000C60A0000}"/>
    <cellStyle name="Comma 2 14 6 3 3" xfId="11152" xr:uid="{00000000-0005-0000-0000-00001A570000}"/>
    <cellStyle name="Comma 2 14 6 4 2" xfId="7380" xr:uid="{00000000-0005-0000-0000-00006B390000}"/>
    <cellStyle name="Comma 2 14 6 5" xfId="3536" xr:uid="{00000000-0005-0000-0000-0000BC1B0000}"/>
    <cellStyle name="Comma 2 14 6 5 3" xfId="13306" xr:uid="{00000000-0005-0000-0000-000010680000}"/>
    <cellStyle name="Comma 2 14 6 6 2" xfId="10624" xr:uid="{00000000-0005-0000-0000-0000DC520000}"/>
    <cellStyle name="Comma 2 14 6 7" xfId="4604" xr:uid="{00000000-0005-0000-0000-000037240000}"/>
    <cellStyle name="Comma 2 14 6 9" xfId="14374" xr:uid="{00000000-0005-0000-0000-00008B700000}"/>
    <cellStyle name="Comma 2 14 7 2" xfId="2531" xr:uid="{00000000-0005-0000-0000-0000EE130000}"/>
    <cellStyle name="Comma 2 14 7 2 3" xfId="12301" xr:uid="{00000000-0005-0000-0000-000042600000}"/>
    <cellStyle name="Comma 2 14 7 3 2" xfId="8546" xr:uid="{00000000-0005-0000-0000-000093420000}"/>
    <cellStyle name="Comma 2 14 7 4" xfId="6358" xr:uid="{00000000-0005-0000-0000-00009D310000}"/>
    <cellStyle name="Comma 2 14 7 5" xfId="4697" xr:uid="{00000000-0005-0000-0000-0000E4240000}"/>
    <cellStyle name="Comma 2 14 7 7" xfId="14467" xr:uid="{00000000-0005-0000-0000-000038710000}"/>
    <cellStyle name="Comma 2 14 8 2" xfId="5799" xr:uid="{00000000-0005-0000-0000-00005F2D0000}"/>
    <cellStyle name="Comma 2 14 8 4" xfId="15569" xr:uid="{00000000-0005-0000-0000-0000B3790000}"/>
    <cellStyle name="Comma 2 14 9 2" xfId="6915" xr:uid="{00000000-0005-0000-0000-0000DB350000}"/>
    <cellStyle name="Comma 2 15" xfId="137" xr:uid="{00000000-0005-0000-0000-0000F9000000}"/>
    <cellStyle name="Comma 2 15 10 2" xfId="8010" xr:uid="{00000000-0005-0000-0000-0000603E0000}"/>
    <cellStyle name="Comma 2 15 11" xfId="5264" xr:uid="{00000000-0005-0000-0000-00002C290000}"/>
    <cellStyle name="Comma 2 15 11 3" xfId="15034" xr:uid="{00000000-0005-0000-0000-000080750000}"/>
    <cellStyle name="Comma 2 15 13" xfId="9113" xr:uid="{00000000-0005-0000-0000-0000DB460000}"/>
    <cellStyle name="Comma 2 15 2" xfId="348" xr:uid="{00000000-0005-0000-0000-000095020000}"/>
    <cellStyle name="Comma 2 15 2 2 2" xfId="2634" xr:uid="{00000000-0005-0000-0000-0000AF140000}"/>
    <cellStyle name="Comma 2 15 2 2 2 3" xfId="12404" xr:uid="{00000000-0005-0000-0000-000003610000}"/>
    <cellStyle name="Comma 2 15 2 2 3 2" xfId="8649" xr:uid="{00000000-0005-0000-0000-000054430000}"/>
    <cellStyle name="Comma 2 15 2 2 4" xfId="6461" xr:uid="{00000000-0005-0000-0000-00005E320000}"/>
    <cellStyle name="Comma 2 15 2 2 5" xfId="4800" xr:uid="{00000000-0005-0000-0000-0000A5250000}"/>
    <cellStyle name="Comma 2 15 2 2 7" xfId="14570" xr:uid="{00000000-0005-0000-0000-0000F9710000}"/>
    <cellStyle name="Comma 2 15 2 3 2" xfId="5902" xr:uid="{00000000-0005-0000-0000-0000202E0000}"/>
    <cellStyle name="Comma 2 15 2 3 4" xfId="15672" xr:uid="{00000000-0005-0000-0000-0000747A0000}"/>
    <cellStyle name="Comma 2 15 2 4 2" xfId="7017" xr:uid="{00000000-0005-0000-0000-00009B360000}"/>
    <cellStyle name="Comma 2 15 2 5" xfId="3173" xr:uid="{00000000-0005-0000-0000-0000EC180000}"/>
    <cellStyle name="Comma 2 15 2 5 3" xfId="12943" xr:uid="{00000000-0005-0000-0000-000040650000}"/>
    <cellStyle name="Comma 2 15 2 6 2" xfId="10261" xr:uid="{00000000-0005-0000-0000-00000C500000}"/>
    <cellStyle name="Comma 2 15 2 7" xfId="4241" xr:uid="{00000000-0005-0000-0000-000067210000}"/>
    <cellStyle name="Comma 2 15 2 9" xfId="14011" xr:uid="{00000000-0005-0000-0000-0000BB6D0000}"/>
    <cellStyle name="Comma 2 15 3 2" xfId="1648" xr:uid="{00000000-0005-0000-0000-0000ED0C0000}"/>
    <cellStyle name="Comma 2 15 3 2 2 2" xfId="7647" xr:uid="{00000000-0005-0000-0000-0000923B0000}"/>
    <cellStyle name="Comma 2 15 3 2 3" xfId="3803" xr:uid="{00000000-0005-0000-0000-0000E31D0000}"/>
    <cellStyle name="Comma 2 15 3 2 3 3" xfId="13573" xr:uid="{00000000-0005-0000-0000-0000376A0000}"/>
    <cellStyle name="Comma 2 15 3 2 4 2" xfId="11419" xr:uid="{00000000-0005-0000-0000-000041590000}"/>
    <cellStyle name="Comma 2 15 3 2 6" xfId="9823" xr:uid="{00000000-0005-0000-0000-0000884C0000}"/>
    <cellStyle name="Comma 2 15 3 3" xfId="1120" xr:uid="{00000000-0005-0000-0000-0000AF080000}"/>
    <cellStyle name="Comma 2 15 3 3 3" xfId="10892" xr:uid="{00000000-0005-0000-0000-000003550000}"/>
    <cellStyle name="Comma 2 15 3 4" xfId="2178" xr:uid="{00000000-0005-0000-0000-00002A110000}"/>
    <cellStyle name="Comma 2 15 3 4 3" xfId="11948" xr:uid="{00000000-0005-0000-0000-00007E5D0000}"/>
    <cellStyle name="Comma 2 15 3 5 2" xfId="8193" xr:uid="{00000000-0005-0000-0000-0000CF3F0000}"/>
    <cellStyle name="Comma 2 15 3 6" xfId="5447" xr:uid="{00000000-0005-0000-0000-00009B2A0000}"/>
    <cellStyle name="Comma 2 15 3 6 3" xfId="15217" xr:uid="{00000000-0005-0000-0000-0000EF760000}"/>
    <cellStyle name="Comma 2 15 3 8" xfId="9296" xr:uid="{00000000-0005-0000-0000-00004A480000}"/>
    <cellStyle name="Comma 2 15 4" xfId="614" xr:uid="{00000000-0005-0000-0000-0000A5040000}"/>
    <cellStyle name="Comma 2 15 4 2 2" xfId="2820" xr:uid="{00000000-0005-0000-0000-00001F160000}"/>
    <cellStyle name="Comma 2 15 4 2 2 3" xfId="12590" xr:uid="{00000000-0005-0000-0000-000073620000}"/>
    <cellStyle name="Comma 2 15 4 2 3 2" xfId="8835" xr:uid="{00000000-0005-0000-0000-0000C4440000}"/>
    <cellStyle name="Comma 2 15 4 2 4" xfId="6647" xr:uid="{00000000-0005-0000-0000-0000CE330000}"/>
    <cellStyle name="Comma 2 15 4 2 5" xfId="4986" xr:uid="{00000000-0005-0000-0000-000015270000}"/>
    <cellStyle name="Comma 2 15 4 2 7" xfId="14756" xr:uid="{00000000-0005-0000-0000-000069730000}"/>
    <cellStyle name="Comma 2 15 4 3 2" xfId="6088" xr:uid="{00000000-0005-0000-0000-0000902F0000}"/>
    <cellStyle name="Comma 2 15 4 3 4" xfId="15858" xr:uid="{00000000-0005-0000-0000-0000E47B0000}"/>
    <cellStyle name="Comma 2 15 4 4 2" xfId="7203" xr:uid="{00000000-0005-0000-0000-00000B380000}"/>
    <cellStyle name="Comma 2 15 4 5" xfId="3359" xr:uid="{00000000-0005-0000-0000-00005C1A0000}"/>
    <cellStyle name="Comma 2 15 4 5 3" xfId="13129" xr:uid="{00000000-0005-0000-0000-0000B0660000}"/>
    <cellStyle name="Comma 2 15 4 6 2" xfId="10447" xr:uid="{00000000-0005-0000-0000-00007C510000}"/>
    <cellStyle name="Comma 2 15 4 7" xfId="4427" xr:uid="{00000000-0005-0000-0000-0000D7220000}"/>
    <cellStyle name="Comma 2 15 4 9" xfId="14197" xr:uid="{00000000-0005-0000-0000-00002B6F0000}"/>
    <cellStyle name="Comma 2 15 5 2" xfId="1830" xr:uid="{00000000-0005-0000-0000-0000590E0000}"/>
    <cellStyle name="Comma 2 15 5 2 2 2" xfId="7829" xr:uid="{00000000-0005-0000-0000-0000FE3C0000}"/>
    <cellStyle name="Comma 2 15 5 2 3" xfId="3985" xr:uid="{00000000-0005-0000-0000-00004F1F0000}"/>
    <cellStyle name="Comma 2 15 5 2 3 3" xfId="13755" xr:uid="{00000000-0005-0000-0000-0000A36B0000}"/>
    <cellStyle name="Comma 2 15 5 2 4 2" xfId="11601" xr:uid="{00000000-0005-0000-0000-0000AD5A0000}"/>
    <cellStyle name="Comma 2 15 5 2 6" xfId="10005" xr:uid="{00000000-0005-0000-0000-0000F44D0000}"/>
    <cellStyle name="Comma 2 15 5 3" xfId="1302" xr:uid="{00000000-0005-0000-0000-00001B0A0000}"/>
    <cellStyle name="Comma 2 15 5 3 3" xfId="11073" xr:uid="{00000000-0005-0000-0000-00006F560000}"/>
    <cellStyle name="Comma 2 15 5 4" xfId="2359" xr:uid="{00000000-0005-0000-0000-000096120000}"/>
    <cellStyle name="Comma 2 15 5 4 3" xfId="12129" xr:uid="{00000000-0005-0000-0000-0000EA5E0000}"/>
    <cellStyle name="Comma 2 15 5 5 2" xfId="8374" xr:uid="{00000000-0005-0000-0000-00003B410000}"/>
    <cellStyle name="Comma 2 15 5 6" xfId="5628" xr:uid="{00000000-0005-0000-0000-0000072C0000}"/>
    <cellStyle name="Comma 2 15 5 6 3" xfId="15398" xr:uid="{00000000-0005-0000-0000-00005B780000}"/>
    <cellStyle name="Comma 2 15 5 8" xfId="9477" xr:uid="{00000000-0005-0000-0000-0000B6490000}"/>
    <cellStyle name="Comma 2 15 6" xfId="847" xr:uid="{00000000-0005-0000-0000-00007E060000}"/>
    <cellStyle name="Comma 2 15 6 2 2" xfId="3000" xr:uid="{00000000-0005-0000-0000-000089170000}"/>
    <cellStyle name="Comma 2 15 6 2 2 3" xfId="12770" xr:uid="{00000000-0005-0000-0000-0000DD630000}"/>
    <cellStyle name="Comma 2 15 6 2 3 2" xfId="9015" xr:uid="{00000000-0005-0000-0000-00002E460000}"/>
    <cellStyle name="Comma 2 15 6 2 4" xfId="6827" xr:uid="{00000000-0005-0000-0000-000038350000}"/>
    <cellStyle name="Comma 2 15 6 2 5" xfId="5166" xr:uid="{00000000-0005-0000-0000-00007F280000}"/>
    <cellStyle name="Comma 2 15 6 2 7" xfId="14936" xr:uid="{00000000-0005-0000-0000-0000D3740000}"/>
    <cellStyle name="Comma 2 15 6 3 2" xfId="6269" xr:uid="{00000000-0005-0000-0000-0000FA300000}"/>
    <cellStyle name="Comma 2 15 6 4" xfId="2442" xr:uid="{00000000-0005-0000-0000-00004B130000}"/>
    <cellStyle name="Comma 2 15 6 4 3" xfId="12212" xr:uid="{00000000-0005-0000-0000-00009F5F0000}"/>
    <cellStyle name="Comma 2 15 6 5 2" xfId="8457" xr:uid="{00000000-0005-0000-0000-0000F0410000}"/>
    <cellStyle name="Comma 2 15 6 6" xfId="5711" xr:uid="{00000000-0005-0000-0000-0000BC2C0000}"/>
    <cellStyle name="Comma 2 15 6 6 3" xfId="15481" xr:uid="{00000000-0005-0000-0000-000010790000}"/>
    <cellStyle name="Comma 2 15 6 8" xfId="9560" xr:uid="{00000000-0005-0000-0000-00006B4A0000}"/>
    <cellStyle name="Comma 2 15 7" xfId="1465" xr:uid="{00000000-0005-0000-0000-00007D0B0000}"/>
    <cellStyle name="Comma 2 15 7 2 2" xfId="7464" xr:uid="{00000000-0005-0000-0000-0000223A0000}"/>
    <cellStyle name="Comma 2 15 7 3" xfId="3620" xr:uid="{00000000-0005-0000-0000-0000731C0000}"/>
    <cellStyle name="Comma 2 15 7 3 3" xfId="13390" xr:uid="{00000000-0005-0000-0000-0000C7680000}"/>
    <cellStyle name="Comma 2 15 7 4 2" xfId="11236" xr:uid="{00000000-0005-0000-0000-0000D1570000}"/>
    <cellStyle name="Comma 2 15 7 6" xfId="9640" xr:uid="{00000000-0005-0000-0000-0000184B0000}"/>
    <cellStyle name="Comma 2 15 8" xfId="937" xr:uid="{00000000-0005-0000-0000-00003F070000}"/>
    <cellStyle name="Comma 2 15 8 3" xfId="10709" xr:uid="{00000000-0005-0000-0000-000093530000}"/>
    <cellStyle name="Comma 2 15 9" xfId="1995" xr:uid="{00000000-0005-0000-0000-0000BB0F0000}"/>
    <cellStyle name="Comma 2 15 9 3" xfId="11765" xr:uid="{00000000-0005-0000-0000-00000F5C0000}"/>
    <cellStyle name="Comma 2 16 10" xfId="3082" xr:uid="{00000000-0005-0000-0000-000042180000}"/>
    <cellStyle name="Comma 2 16 10 3" xfId="12852" xr:uid="{00000000-0005-0000-0000-000096640000}"/>
    <cellStyle name="Comma 2 16 11 2" xfId="10170" xr:uid="{00000000-0005-0000-0000-0000624F0000}"/>
    <cellStyle name="Comma 2 16 12" xfId="4150" xr:uid="{00000000-0005-0000-0000-0000BD200000}"/>
    <cellStyle name="Comma 2 16 14" xfId="13920" xr:uid="{00000000-0005-0000-0000-0000116D0000}"/>
    <cellStyle name="Comma 2 16 2 2" xfId="1556" xr:uid="{00000000-0005-0000-0000-0000400C0000}"/>
    <cellStyle name="Comma 2 16 2 2 2 2" xfId="7555" xr:uid="{00000000-0005-0000-0000-0000E53A0000}"/>
    <cellStyle name="Comma 2 16 2 2 3" xfId="3711" xr:uid="{00000000-0005-0000-0000-0000361D0000}"/>
    <cellStyle name="Comma 2 16 2 2 3 3" xfId="13481" xr:uid="{00000000-0005-0000-0000-00008A690000}"/>
    <cellStyle name="Comma 2 16 2 2 4 2" xfId="11327" xr:uid="{00000000-0005-0000-0000-000094580000}"/>
    <cellStyle name="Comma 2 16 2 2 6" xfId="9731" xr:uid="{00000000-0005-0000-0000-0000DB4B0000}"/>
    <cellStyle name="Comma 2 16 2 3" xfId="1028" xr:uid="{00000000-0005-0000-0000-000002080000}"/>
    <cellStyle name="Comma 2 16 2 3 3" xfId="10800" xr:uid="{00000000-0005-0000-0000-000056540000}"/>
    <cellStyle name="Comma 2 16 2 4" xfId="2086" xr:uid="{00000000-0005-0000-0000-00007D100000}"/>
    <cellStyle name="Comma 2 16 2 4 3" xfId="11856" xr:uid="{00000000-0005-0000-0000-0000D15C0000}"/>
    <cellStyle name="Comma 2 16 2 5 2" xfId="8101" xr:uid="{00000000-0005-0000-0000-0000223F0000}"/>
    <cellStyle name="Comma 2 16 2 6" xfId="5355" xr:uid="{00000000-0005-0000-0000-0000EE290000}"/>
    <cellStyle name="Comma 2 16 2 6 3" xfId="15125" xr:uid="{00000000-0005-0000-0000-000042760000}"/>
    <cellStyle name="Comma 2 16 2 8" xfId="9204" xr:uid="{00000000-0005-0000-0000-00009D470000}"/>
    <cellStyle name="Comma 2 16 3" xfId="494" xr:uid="{00000000-0005-0000-0000-0000C6030000}"/>
    <cellStyle name="Comma 2 16 3 2 2" xfId="2727" xr:uid="{00000000-0005-0000-0000-000074150000}"/>
    <cellStyle name="Comma 2 16 3 2 2 3" xfId="12497" xr:uid="{00000000-0005-0000-0000-0000C8610000}"/>
    <cellStyle name="Comma 2 16 3 2 3 2" xfId="8742" xr:uid="{00000000-0005-0000-0000-000019440000}"/>
    <cellStyle name="Comma 2 16 3 2 4" xfId="6554" xr:uid="{00000000-0005-0000-0000-000023330000}"/>
    <cellStyle name="Comma 2 16 3 2 5" xfId="4893" xr:uid="{00000000-0005-0000-0000-00006A260000}"/>
    <cellStyle name="Comma 2 16 3 2 7" xfId="14663" xr:uid="{00000000-0005-0000-0000-0000BE720000}"/>
    <cellStyle name="Comma 2 16 3 3 2" xfId="5995" xr:uid="{00000000-0005-0000-0000-0000E52E0000}"/>
    <cellStyle name="Comma 2 16 3 3 4" xfId="15765" xr:uid="{00000000-0005-0000-0000-0000397B0000}"/>
    <cellStyle name="Comma 2 16 3 4 2" xfId="7110" xr:uid="{00000000-0005-0000-0000-000060370000}"/>
    <cellStyle name="Comma 2 16 3 5" xfId="3266" xr:uid="{00000000-0005-0000-0000-0000B1190000}"/>
    <cellStyle name="Comma 2 16 3 5 3" xfId="13036" xr:uid="{00000000-0005-0000-0000-000005660000}"/>
    <cellStyle name="Comma 2 16 3 6 2" xfId="10354" xr:uid="{00000000-0005-0000-0000-0000D1500000}"/>
    <cellStyle name="Comma 2 16 3 7" xfId="4334" xr:uid="{00000000-0005-0000-0000-00002C220000}"/>
    <cellStyle name="Comma 2 16 3 9" xfId="14104" xr:uid="{00000000-0005-0000-0000-0000806E0000}"/>
    <cellStyle name="Comma 2 16 4 2" xfId="1738" xr:uid="{00000000-0005-0000-0000-0000B00D0000}"/>
    <cellStyle name="Comma 2 16 4 2 2 2" xfId="7737" xr:uid="{00000000-0005-0000-0000-0000553C0000}"/>
    <cellStyle name="Comma 2 16 4 2 3" xfId="3893" xr:uid="{00000000-0005-0000-0000-0000A61E0000}"/>
    <cellStyle name="Comma 2 16 4 2 3 3" xfId="13663" xr:uid="{00000000-0005-0000-0000-0000FA6A0000}"/>
    <cellStyle name="Comma 2 16 4 2 4 2" xfId="11509" xr:uid="{00000000-0005-0000-0000-0000045A0000}"/>
    <cellStyle name="Comma 2 16 4 2 6" xfId="9913" xr:uid="{00000000-0005-0000-0000-00004B4D0000}"/>
    <cellStyle name="Comma 2 16 4 3" xfId="1210" xr:uid="{00000000-0005-0000-0000-000072090000}"/>
    <cellStyle name="Comma 2 16 4 3 3" xfId="10982" xr:uid="{00000000-0005-0000-0000-0000C6550000}"/>
    <cellStyle name="Comma 2 16 4 4" xfId="2268" xr:uid="{00000000-0005-0000-0000-0000ED110000}"/>
    <cellStyle name="Comma 2 16 4 4 3" xfId="12038" xr:uid="{00000000-0005-0000-0000-0000415E0000}"/>
    <cellStyle name="Comma 2 16 4 5 2" xfId="8283" xr:uid="{00000000-0005-0000-0000-000092400000}"/>
    <cellStyle name="Comma 2 16 4 6" xfId="5537" xr:uid="{00000000-0005-0000-0000-00005E2B0000}"/>
    <cellStyle name="Comma 2 16 4 6 3" xfId="15307" xr:uid="{00000000-0005-0000-0000-0000B2770000}"/>
    <cellStyle name="Comma 2 16 4 8" xfId="9386" xr:uid="{00000000-0005-0000-0000-00000D490000}"/>
    <cellStyle name="Comma 2 16 5" xfId="730" xr:uid="{00000000-0005-0000-0000-00009F050000}"/>
    <cellStyle name="Comma 2 16 5 2 2" xfId="2909" xr:uid="{00000000-0005-0000-0000-0000E0160000}"/>
    <cellStyle name="Comma 2 16 5 2 2 3" xfId="12679" xr:uid="{00000000-0005-0000-0000-000034630000}"/>
    <cellStyle name="Comma 2 16 5 2 3 2" xfId="8924" xr:uid="{00000000-0005-0000-0000-000085450000}"/>
    <cellStyle name="Comma 2 16 5 2 4" xfId="6736" xr:uid="{00000000-0005-0000-0000-00008F340000}"/>
    <cellStyle name="Comma 2 16 5 2 5" xfId="5075" xr:uid="{00000000-0005-0000-0000-0000D6270000}"/>
    <cellStyle name="Comma 2 16 5 2 7" xfId="14845" xr:uid="{00000000-0005-0000-0000-00002A740000}"/>
    <cellStyle name="Comma 2 16 5 3 2" xfId="6178" xr:uid="{00000000-0005-0000-0000-000051300000}"/>
    <cellStyle name="Comma 2 16 5 3 4" xfId="15947" xr:uid="{00000000-0005-0000-0000-0000A57C0000}"/>
    <cellStyle name="Comma 2 16 5 4 2" xfId="7293" xr:uid="{00000000-0005-0000-0000-0000CC380000}"/>
    <cellStyle name="Comma 2 16 5 5" xfId="3449" xr:uid="{00000000-0005-0000-0000-00001D1B0000}"/>
    <cellStyle name="Comma 2 16 5 5 3" xfId="13219" xr:uid="{00000000-0005-0000-0000-000071670000}"/>
    <cellStyle name="Comma 2 16 5 6 2" xfId="10537" xr:uid="{00000000-0005-0000-0000-00003D520000}"/>
    <cellStyle name="Comma 2 16 5 7" xfId="4517" xr:uid="{00000000-0005-0000-0000-000098230000}"/>
    <cellStyle name="Comma 2 16 5 9" xfId="14287" xr:uid="{00000000-0005-0000-0000-0000EC6F0000}"/>
    <cellStyle name="Comma 2 16 6 2" xfId="1920" xr:uid="{00000000-0005-0000-0000-00001A0F0000}"/>
    <cellStyle name="Comma 2 16 6 2 2 2" xfId="7919" xr:uid="{00000000-0005-0000-0000-0000BF3D0000}"/>
    <cellStyle name="Comma 2 16 6 2 3" xfId="4075" xr:uid="{00000000-0005-0000-0000-000010200000}"/>
    <cellStyle name="Comma 2 16 6 2 3 3" xfId="13845" xr:uid="{00000000-0005-0000-0000-0000646C0000}"/>
    <cellStyle name="Comma 2 16 6 2 4 2" xfId="11691" xr:uid="{00000000-0005-0000-0000-00006E5B0000}"/>
    <cellStyle name="Comma 2 16 6 2 6" xfId="10095" xr:uid="{00000000-0005-0000-0000-0000B54E0000}"/>
    <cellStyle name="Comma 2 16 6 3" xfId="1392" xr:uid="{00000000-0005-0000-0000-0000DC0A0000}"/>
    <cellStyle name="Comma 2 16 6 3 3" xfId="11163" xr:uid="{00000000-0005-0000-0000-000030570000}"/>
    <cellStyle name="Comma 2 16 6 4 2" xfId="7391" xr:uid="{00000000-0005-0000-0000-000081390000}"/>
    <cellStyle name="Comma 2 16 6 5" xfId="3547" xr:uid="{00000000-0005-0000-0000-0000D21B0000}"/>
    <cellStyle name="Comma 2 16 6 5 3" xfId="13317" xr:uid="{00000000-0005-0000-0000-000026680000}"/>
    <cellStyle name="Comma 2 16 6 6 2" xfId="10635" xr:uid="{00000000-0005-0000-0000-0000F2520000}"/>
    <cellStyle name="Comma 2 16 6 7" xfId="4615" xr:uid="{00000000-0005-0000-0000-00004D240000}"/>
    <cellStyle name="Comma 2 16 6 9" xfId="14385" xr:uid="{00000000-0005-0000-0000-0000A1700000}"/>
    <cellStyle name="Comma 2 16 7 2" xfId="2542" xr:uid="{00000000-0005-0000-0000-000004140000}"/>
    <cellStyle name="Comma 2 16 7 2 3" xfId="12312" xr:uid="{00000000-0005-0000-0000-000058600000}"/>
    <cellStyle name="Comma 2 16 7 3 2" xfId="8557" xr:uid="{00000000-0005-0000-0000-0000A9420000}"/>
    <cellStyle name="Comma 2 16 7 4" xfId="6369" xr:uid="{00000000-0005-0000-0000-0000B3310000}"/>
    <cellStyle name="Comma 2 16 7 5" xfId="4708" xr:uid="{00000000-0005-0000-0000-0000FA240000}"/>
    <cellStyle name="Comma 2 16 7 7" xfId="14478" xr:uid="{00000000-0005-0000-0000-00004E710000}"/>
    <cellStyle name="Comma 2 16 8 2" xfId="5810" xr:uid="{00000000-0005-0000-0000-0000752D0000}"/>
    <cellStyle name="Comma 2 16 8 4" xfId="15580" xr:uid="{00000000-0005-0000-0000-0000C9790000}"/>
    <cellStyle name="Comma 2 16 9 2" xfId="6926" xr:uid="{00000000-0005-0000-0000-0000F1350000}"/>
    <cellStyle name="Comma 2 17" xfId="218" xr:uid="{00000000-0005-0000-0000-00009F010000}"/>
    <cellStyle name="Comma 2 17 2 2" xfId="2549" xr:uid="{00000000-0005-0000-0000-000013140000}"/>
    <cellStyle name="Comma 2 17 2 2 3" xfId="12319" xr:uid="{00000000-0005-0000-0000-000067600000}"/>
    <cellStyle name="Comma 2 17 2 3 2" xfId="8564" xr:uid="{00000000-0005-0000-0000-0000B8420000}"/>
    <cellStyle name="Comma 2 17 2 4" xfId="6376" xr:uid="{00000000-0005-0000-0000-0000C2310000}"/>
    <cellStyle name="Comma 2 17 2 5" xfId="4715" xr:uid="{00000000-0005-0000-0000-000009250000}"/>
    <cellStyle name="Comma 2 17 2 7" xfId="14485" xr:uid="{00000000-0005-0000-0000-00005D710000}"/>
    <cellStyle name="Comma 2 17 3 2" xfId="5817" xr:uid="{00000000-0005-0000-0000-0000842D0000}"/>
    <cellStyle name="Comma 2 17 3 4" xfId="15587" xr:uid="{00000000-0005-0000-0000-0000D8790000}"/>
    <cellStyle name="Comma 2 17 4 2" xfId="6932" xr:uid="{00000000-0005-0000-0000-0000FF350000}"/>
    <cellStyle name="Comma 2 17 5" xfId="3088" xr:uid="{00000000-0005-0000-0000-000050180000}"/>
    <cellStyle name="Comma 2 17 5 3" xfId="12858" xr:uid="{00000000-0005-0000-0000-0000A4640000}"/>
    <cellStyle name="Comma 2 17 6 2" xfId="10176" xr:uid="{00000000-0005-0000-0000-0000704F0000}"/>
    <cellStyle name="Comma 2 17 7" xfId="4156" xr:uid="{00000000-0005-0000-0000-0000CB200000}"/>
    <cellStyle name="Comma 2 17 9" xfId="13926" xr:uid="{00000000-0005-0000-0000-00001F6D0000}"/>
    <cellStyle name="Comma 2 18 2" xfId="1564" xr:uid="{00000000-0005-0000-0000-0000560C0000}"/>
    <cellStyle name="Comma 2 18 2 2 2" xfId="7563" xr:uid="{00000000-0005-0000-0000-0000FB3A0000}"/>
    <cellStyle name="Comma 2 18 2 3" xfId="3719" xr:uid="{00000000-0005-0000-0000-00004C1D0000}"/>
    <cellStyle name="Comma 2 18 2 3 3" xfId="13489" xr:uid="{00000000-0005-0000-0000-0000A0690000}"/>
    <cellStyle name="Comma 2 18 2 4 2" xfId="11335" xr:uid="{00000000-0005-0000-0000-0000AA580000}"/>
    <cellStyle name="Comma 2 18 2 6" xfId="9739" xr:uid="{00000000-0005-0000-0000-0000F14B0000}"/>
    <cellStyle name="Comma 2 18 3" xfId="1036" xr:uid="{00000000-0005-0000-0000-000018080000}"/>
    <cellStyle name="Comma 2 18 3 3" xfId="10808" xr:uid="{00000000-0005-0000-0000-00006C540000}"/>
    <cellStyle name="Comma 2 18 4" xfId="2094" xr:uid="{00000000-0005-0000-0000-000093100000}"/>
    <cellStyle name="Comma 2 18 4 3" xfId="11864" xr:uid="{00000000-0005-0000-0000-0000E75C0000}"/>
    <cellStyle name="Comma 2 18 5 2" xfId="8109" xr:uid="{00000000-0005-0000-0000-0000383F0000}"/>
    <cellStyle name="Comma 2 18 6" xfId="5363" xr:uid="{00000000-0005-0000-0000-0000042A0000}"/>
    <cellStyle name="Comma 2 18 6 3" xfId="15133" xr:uid="{00000000-0005-0000-0000-000058760000}"/>
    <cellStyle name="Comma 2 18 8" xfId="9212" xr:uid="{00000000-0005-0000-0000-0000B3470000}"/>
    <cellStyle name="Comma 2 19" xfId="505" xr:uid="{00000000-0005-0000-0000-0000DB030000}"/>
    <cellStyle name="Comma 2 19 2 2" xfId="2734" xr:uid="{00000000-0005-0000-0000-000084150000}"/>
    <cellStyle name="Comma 2 19 2 2 3" xfId="12504" xr:uid="{00000000-0005-0000-0000-0000D8610000}"/>
    <cellStyle name="Comma 2 19 2 3 2" xfId="8749" xr:uid="{00000000-0005-0000-0000-000029440000}"/>
    <cellStyle name="Comma 2 19 2 4" xfId="6561" xr:uid="{00000000-0005-0000-0000-000033330000}"/>
    <cellStyle name="Comma 2 19 2 5" xfId="4900" xr:uid="{00000000-0005-0000-0000-00007A260000}"/>
    <cellStyle name="Comma 2 19 2 7" xfId="14670" xr:uid="{00000000-0005-0000-0000-0000CE720000}"/>
    <cellStyle name="Comma 2 19 3 2" xfId="6002" xr:uid="{00000000-0005-0000-0000-0000F52E0000}"/>
    <cellStyle name="Comma 2 19 3 4" xfId="15772" xr:uid="{00000000-0005-0000-0000-0000497B0000}"/>
    <cellStyle name="Comma 2 19 4 2" xfId="7117" xr:uid="{00000000-0005-0000-0000-000070370000}"/>
    <cellStyle name="Comma 2 19 5" xfId="3273" xr:uid="{00000000-0005-0000-0000-0000C1190000}"/>
    <cellStyle name="Comma 2 19 5 3" xfId="13043" xr:uid="{00000000-0005-0000-0000-000015660000}"/>
    <cellStyle name="Comma 2 19 6 2" xfId="10361" xr:uid="{00000000-0005-0000-0000-0000E1500000}"/>
    <cellStyle name="Comma 2 19 7" xfId="4341" xr:uid="{00000000-0005-0000-0000-00003C220000}"/>
    <cellStyle name="Comma 2 19 9" xfId="14111" xr:uid="{00000000-0005-0000-0000-0000906E0000}"/>
    <cellStyle name="Comma 2 2 10" xfId="3017" xr:uid="{00000000-0005-0000-0000-0000AD170000}"/>
    <cellStyle name="Comma 2 2 10 3" xfId="12787" xr:uid="{00000000-0005-0000-0000-000001640000}"/>
    <cellStyle name="Comma 2 2 11 2" xfId="10105" xr:uid="{00000000-0005-0000-0000-0000CD4E0000}"/>
    <cellStyle name="Comma 2 2 12" xfId="4085" xr:uid="{00000000-0005-0000-0000-000028200000}"/>
    <cellStyle name="Comma 2 2 14" xfId="13855" xr:uid="{00000000-0005-0000-0000-00007C6C0000}"/>
    <cellStyle name="Comma 2 2 2 2" xfId="1490" xr:uid="{00000000-0005-0000-0000-0000AA0B0000}"/>
    <cellStyle name="Comma 2 2 2 2 2 2" xfId="7489" xr:uid="{00000000-0005-0000-0000-00004F3A0000}"/>
    <cellStyle name="Comma 2 2 2 2 3" xfId="3645" xr:uid="{00000000-0005-0000-0000-0000A01C0000}"/>
    <cellStyle name="Comma 2 2 2 2 3 3" xfId="13415" xr:uid="{00000000-0005-0000-0000-0000F4680000}"/>
    <cellStyle name="Comma 2 2 2 2 4 2" xfId="11261" xr:uid="{00000000-0005-0000-0000-0000FE570000}"/>
    <cellStyle name="Comma 2 2 2 2 6" xfId="9665" xr:uid="{00000000-0005-0000-0000-0000454B0000}"/>
    <cellStyle name="Comma 2 2 2 3" xfId="962" xr:uid="{00000000-0005-0000-0000-00006C070000}"/>
    <cellStyle name="Comma 2 2 2 3 3" xfId="10734" xr:uid="{00000000-0005-0000-0000-0000C0530000}"/>
    <cellStyle name="Comma 2 2 2 4" xfId="2020" xr:uid="{00000000-0005-0000-0000-0000E70F0000}"/>
    <cellStyle name="Comma 2 2 2 4 3" xfId="11790" xr:uid="{00000000-0005-0000-0000-00003B5C0000}"/>
    <cellStyle name="Comma 2 2 2 5 2" xfId="8035" xr:uid="{00000000-0005-0000-0000-00008C3E0000}"/>
    <cellStyle name="Comma 2 2 2 6" xfId="5289" xr:uid="{00000000-0005-0000-0000-000058290000}"/>
    <cellStyle name="Comma 2 2 2 6 3" xfId="15059" xr:uid="{00000000-0005-0000-0000-0000AC750000}"/>
    <cellStyle name="Comma 2 2 2 8" xfId="9138" xr:uid="{00000000-0005-0000-0000-000007470000}"/>
    <cellStyle name="Comma 2 2 3" xfId="429" xr:uid="{00000000-0005-0000-0000-000031030000}"/>
    <cellStyle name="Comma 2 2 3 2 2" xfId="2662" xr:uid="{00000000-0005-0000-0000-0000DF140000}"/>
    <cellStyle name="Comma 2 2 3 2 2 3" xfId="12432" xr:uid="{00000000-0005-0000-0000-000033610000}"/>
    <cellStyle name="Comma 2 2 3 2 3 2" xfId="8677" xr:uid="{00000000-0005-0000-0000-000084430000}"/>
    <cellStyle name="Comma 2 2 3 2 4" xfId="6489" xr:uid="{00000000-0005-0000-0000-00008E320000}"/>
    <cellStyle name="Comma 2 2 3 2 5" xfId="4828" xr:uid="{00000000-0005-0000-0000-0000D5250000}"/>
    <cellStyle name="Comma 2 2 3 2 7" xfId="14598" xr:uid="{00000000-0005-0000-0000-000029720000}"/>
    <cellStyle name="Comma 2 2 3 3 2" xfId="5930" xr:uid="{00000000-0005-0000-0000-0000502E0000}"/>
    <cellStyle name="Comma 2 2 3 3 4" xfId="15700" xr:uid="{00000000-0005-0000-0000-0000A47A0000}"/>
    <cellStyle name="Comma 2 2 3 4 2" xfId="7045" xr:uid="{00000000-0005-0000-0000-0000CB360000}"/>
    <cellStyle name="Comma 2 2 3 5" xfId="3201" xr:uid="{00000000-0005-0000-0000-00001C190000}"/>
    <cellStyle name="Comma 2 2 3 5 3" xfId="12971" xr:uid="{00000000-0005-0000-0000-000070650000}"/>
    <cellStyle name="Comma 2 2 3 6 2" xfId="10289" xr:uid="{00000000-0005-0000-0000-00003C500000}"/>
    <cellStyle name="Comma 2 2 3 7" xfId="4269" xr:uid="{00000000-0005-0000-0000-000097210000}"/>
    <cellStyle name="Comma 2 2 3 9" xfId="14039" xr:uid="{00000000-0005-0000-0000-0000EB6D0000}"/>
    <cellStyle name="Comma 2 2 4 2" xfId="1673" xr:uid="{00000000-0005-0000-0000-00001A0D0000}"/>
    <cellStyle name="Comma 2 2 4 2 2 2" xfId="7672" xr:uid="{00000000-0005-0000-0000-0000BF3B0000}"/>
    <cellStyle name="Comma 2 2 4 2 3" xfId="3828" xr:uid="{00000000-0005-0000-0000-0000101E0000}"/>
    <cellStyle name="Comma 2 2 4 2 3 3" xfId="13598" xr:uid="{00000000-0005-0000-0000-0000646A0000}"/>
    <cellStyle name="Comma 2 2 4 2 4 2" xfId="11444" xr:uid="{00000000-0005-0000-0000-00006E590000}"/>
    <cellStyle name="Comma 2 2 4 2 6" xfId="9848" xr:uid="{00000000-0005-0000-0000-0000B54C0000}"/>
    <cellStyle name="Comma 2 2 4 3" xfId="1145" xr:uid="{00000000-0005-0000-0000-0000DC080000}"/>
    <cellStyle name="Comma 2 2 4 3 3" xfId="10917" xr:uid="{00000000-0005-0000-0000-000030550000}"/>
    <cellStyle name="Comma 2 2 4 4" xfId="2203" xr:uid="{00000000-0005-0000-0000-000057110000}"/>
    <cellStyle name="Comma 2 2 4 4 3" xfId="11973" xr:uid="{00000000-0005-0000-0000-0000AB5D0000}"/>
    <cellStyle name="Comma 2 2 4 5 2" xfId="8218" xr:uid="{00000000-0005-0000-0000-0000FC3F0000}"/>
    <cellStyle name="Comma 2 2 4 6" xfId="5472" xr:uid="{00000000-0005-0000-0000-0000C82A0000}"/>
    <cellStyle name="Comma 2 2 4 6 3" xfId="15242" xr:uid="{00000000-0005-0000-0000-00001C770000}"/>
    <cellStyle name="Comma 2 2 4 8" xfId="9321" xr:uid="{00000000-0005-0000-0000-000077480000}"/>
    <cellStyle name="Comma 2 2 5" xfId="665" xr:uid="{00000000-0005-0000-0000-00000A050000}"/>
    <cellStyle name="Comma 2 2 5 2 2" xfId="2844" xr:uid="{00000000-0005-0000-0000-00004B160000}"/>
    <cellStyle name="Comma 2 2 5 2 2 3" xfId="12614" xr:uid="{00000000-0005-0000-0000-00009F620000}"/>
    <cellStyle name="Comma 2 2 5 2 3 2" xfId="8859" xr:uid="{00000000-0005-0000-0000-0000F0440000}"/>
    <cellStyle name="Comma 2 2 5 2 4" xfId="6671" xr:uid="{00000000-0005-0000-0000-0000FA330000}"/>
    <cellStyle name="Comma 2 2 5 2 5" xfId="5010" xr:uid="{00000000-0005-0000-0000-000041270000}"/>
    <cellStyle name="Comma 2 2 5 2 7" xfId="14780" xr:uid="{00000000-0005-0000-0000-000095730000}"/>
    <cellStyle name="Comma 2 2 5 3 2" xfId="6112" xr:uid="{00000000-0005-0000-0000-0000BC2F0000}"/>
    <cellStyle name="Comma 2 2 5 3 4" xfId="15882" xr:uid="{00000000-0005-0000-0000-0000107C0000}"/>
    <cellStyle name="Comma 2 2 5 4 2" xfId="7227" xr:uid="{00000000-0005-0000-0000-000037380000}"/>
    <cellStyle name="Comma 2 2 5 5" xfId="3383" xr:uid="{00000000-0005-0000-0000-0000881A0000}"/>
    <cellStyle name="Comma 2 2 5 5 3" xfId="13153" xr:uid="{00000000-0005-0000-0000-0000DC660000}"/>
    <cellStyle name="Comma 2 2 5 6 2" xfId="10471" xr:uid="{00000000-0005-0000-0000-0000A8510000}"/>
    <cellStyle name="Comma 2 2 5 7" xfId="4451" xr:uid="{00000000-0005-0000-0000-000003230000}"/>
    <cellStyle name="Comma 2 2 5 9" xfId="14221" xr:uid="{00000000-0005-0000-0000-0000576F0000}"/>
    <cellStyle name="Comma 2 2 6 2" xfId="1854" xr:uid="{00000000-0005-0000-0000-0000850E0000}"/>
    <cellStyle name="Comma 2 2 6 2 2 2" xfId="7853" xr:uid="{00000000-0005-0000-0000-00002A3D0000}"/>
    <cellStyle name="Comma 2 2 6 2 3" xfId="4009" xr:uid="{00000000-0005-0000-0000-00007B1F0000}"/>
    <cellStyle name="Comma 2 2 6 2 3 3" xfId="13779" xr:uid="{00000000-0005-0000-0000-0000CF6B0000}"/>
    <cellStyle name="Comma 2 2 6 2 4 2" xfId="11625" xr:uid="{00000000-0005-0000-0000-0000D95A0000}"/>
    <cellStyle name="Comma 2 2 6 2 6" xfId="10029" xr:uid="{00000000-0005-0000-0000-0000204E0000}"/>
    <cellStyle name="Comma 2 2 6 3" xfId="1326" xr:uid="{00000000-0005-0000-0000-0000470A0000}"/>
    <cellStyle name="Comma 2 2 6 3 3" xfId="11097" xr:uid="{00000000-0005-0000-0000-00009B560000}"/>
    <cellStyle name="Comma 2 2 6 4" xfId="2383" xr:uid="{00000000-0005-0000-0000-0000C2120000}"/>
    <cellStyle name="Comma 2 2 6 4 3" xfId="12153" xr:uid="{00000000-0005-0000-0000-0000165F0000}"/>
    <cellStyle name="Comma 2 2 6 5 2" xfId="8398" xr:uid="{00000000-0005-0000-0000-000067410000}"/>
    <cellStyle name="Comma 2 2 6 6" xfId="5652" xr:uid="{00000000-0005-0000-0000-0000332C0000}"/>
    <cellStyle name="Comma 2 2 6 6 3" xfId="15422" xr:uid="{00000000-0005-0000-0000-000087780000}"/>
    <cellStyle name="Comma 2 2 6 8" xfId="9501" xr:uid="{00000000-0005-0000-0000-0000E2490000}"/>
    <cellStyle name="Comma 2 2 7" xfId="1406" xr:uid="{00000000-0005-0000-0000-0000F40A0000}"/>
    <cellStyle name="Comma 2 2 7 2 2" xfId="7405" xr:uid="{00000000-0005-0000-0000-000099390000}"/>
    <cellStyle name="Comma 2 2 7 3" xfId="3561" xr:uid="{00000000-0005-0000-0000-0000EA1B0000}"/>
    <cellStyle name="Comma 2 2 7 3 3" xfId="13331" xr:uid="{00000000-0005-0000-0000-00003E680000}"/>
    <cellStyle name="Comma 2 2 7 4 2" xfId="11177" xr:uid="{00000000-0005-0000-0000-000048570000}"/>
    <cellStyle name="Comma 2 2 7 6" xfId="9581" xr:uid="{00000000-0005-0000-0000-00008F4A0000}"/>
    <cellStyle name="Comma 2 2 8" xfId="878" xr:uid="{00000000-0005-0000-0000-0000B6060000}"/>
    <cellStyle name="Comma 2 2 8 3" xfId="10649" xr:uid="{00000000-0005-0000-0000-00000A530000}"/>
    <cellStyle name="Comma 2 2 9" xfId="1934" xr:uid="{00000000-0005-0000-0000-0000320F0000}"/>
    <cellStyle name="Comma 2 2 9 3" xfId="11705" xr:uid="{00000000-0005-0000-0000-0000865B0000}"/>
    <cellStyle name="Comma 2 20 2" xfId="1745" xr:uid="{00000000-0005-0000-0000-0000C00D0000}"/>
    <cellStyle name="Comma 2 20 2 2 2" xfId="7744" xr:uid="{00000000-0005-0000-0000-0000653C0000}"/>
    <cellStyle name="Comma 2 20 2 3" xfId="3900" xr:uid="{00000000-0005-0000-0000-0000B61E0000}"/>
    <cellStyle name="Comma 2 20 2 3 3" xfId="13670" xr:uid="{00000000-0005-0000-0000-00000A6B0000}"/>
    <cellStyle name="Comma 2 20 2 4 2" xfId="11516" xr:uid="{00000000-0005-0000-0000-0000145A0000}"/>
    <cellStyle name="Comma 2 20 2 6" xfId="9920" xr:uid="{00000000-0005-0000-0000-00005B4D0000}"/>
    <cellStyle name="Comma 2 20 3" xfId="1217" xr:uid="{00000000-0005-0000-0000-000082090000}"/>
    <cellStyle name="Comma 2 20 3 3" xfId="10989" xr:uid="{00000000-0005-0000-0000-0000D6550000}"/>
    <cellStyle name="Comma 2 20 4" xfId="2275" xr:uid="{00000000-0005-0000-0000-0000FD110000}"/>
    <cellStyle name="Comma 2 20 4 3" xfId="12045" xr:uid="{00000000-0005-0000-0000-0000515E0000}"/>
    <cellStyle name="Comma 2 20 5 2" xfId="8290" xr:uid="{00000000-0005-0000-0000-0000A2400000}"/>
    <cellStyle name="Comma 2 20 6" xfId="5544" xr:uid="{00000000-0005-0000-0000-00006E2B0000}"/>
    <cellStyle name="Comma 2 20 6 3" xfId="15314" xr:uid="{00000000-0005-0000-0000-0000C2770000}"/>
    <cellStyle name="Comma 2 20 8" xfId="9393" xr:uid="{00000000-0005-0000-0000-00001D490000}"/>
    <cellStyle name="Comma 2 21" xfId="741" xr:uid="{00000000-0005-0000-0000-0000B6050000}"/>
    <cellStyle name="Comma 2 21 2 2" xfId="2916" xr:uid="{00000000-0005-0000-0000-0000F0160000}"/>
    <cellStyle name="Comma 2 21 2 2 3" xfId="12686" xr:uid="{00000000-0005-0000-0000-000044630000}"/>
    <cellStyle name="Comma 2 21 2 3 2" xfId="8931" xr:uid="{00000000-0005-0000-0000-000095450000}"/>
    <cellStyle name="Comma 2 21 2 4" xfId="6743" xr:uid="{00000000-0005-0000-0000-00009F340000}"/>
    <cellStyle name="Comma 2 21 2 5" xfId="5082" xr:uid="{00000000-0005-0000-0000-0000E6270000}"/>
    <cellStyle name="Comma 2 21 2 7" xfId="14852" xr:uid="{00000000-0005-0000-0000-00003A740000}"/>
    <cellStyle name="Comma 2 21 3 2" xfId="6185" xr:uid="{00000000-0005-0000-0000-000061300000}"/>
    <cellStyle name="Comma 2 21 3 4" xfId="15954" xr:uid="{00000000-0005-0000-0000-0000B57C0000}"/>
    <cellStyle name="Comma 2 21 4 2" xfId="7300" xr:uid="{00000000-0005-0000-0000-0000DC380000}"/>
    <cellStyle name="Comma 2 21 5" xfId="3456" xr:uid="{00000000-0005-0000-0000-00002D1B0000}"/>
    <cellStyle name="Comma 2 21 5 3" xfId="13226" xr:uid="{00000000-0005-0000-0000-000081670000}"/>
    <cellStyle name="Comma 2 21 6 2" xfId="10544" xr:uid="{00000000-0005-0000-0000-00004D520000}"/>
    <cellStyle name="Comma 2 21 7" xfId="4524" xr:uid="{00000000-0005-0000-0000-0000A8230000}"/>
    <cellStyle name="Comma 2 21 9" xfId="14294" xr:uid="{00000000-0005-0000-0000-0000FC6F0000}"/>
    <cellStyle name="Comma 2 22 2" xfId="2455" xr:uid="{00000000-0005-0000-0000-000065130000}"/>
    <cellStyle name="Comma 2 22 2 3" xfId="12225" xr:uid="{00000000-0005-0000-0000-0000B95F0000}"/>
    <cellStyle name="Comma 2 22 3 2" xfId="8470" xr:uid="{00000000-0005-0000-0000-00000A420000}"/>
    <cellStyle name="Comma 2 22 4" xfId="6282" xr:uid="{00000000-0005-0000-0000-000014310000}"/>
    <cellStyle name="Comma 2 22 5" xfId="4621" xr:uid="{00000000-0005-0000-0000-00005B240000}"/>
    <cellStyle name="Comma 2 22 7" xfId="14391" xr:uid="{00000000-0005-0000-0000-0000AF700000}"/>
    <cellStyle name="Comma 2 23 2" xfId="5724" xr:uid="{00000000-0005-0000-0000-0000D62C0000}"/>
    <cellStyle name="Comma 2 23 4" xfId="15494" xr:uid="{00000000-0005-0000-0000-00002A790000}"/>
    <cellStyle name="Comma 2 24 2" xfId="6840" xr:uid="{00000000-0005-0000-0000-000052350000}"/>
    <cellStyle name="Comma 2 25" xfId="3013" xr:uid="{00000000-0005-0000-0000-0000A3170000}"/>
    <cellStyle name="Comma 2 25 3" xfId="12783" xr:uid="{00000000-0005-0000-0000-0000F7630000}"/>
    <cellStyle name="Comma 2 26 2" xfId="10101" xr:uid="{00000000-0005-0000-0000-0000C34E0000}"/>
    <cellStyle name="Comma 2 27" xfId="4081" xr:uid="{00000000-0005-0000-0000-00001E200000}"/>
    <cellStyle name="Comma 2 29" xfId="13851" xr:uid="{00000000-0005-0000-0000-0000726C0000}"/>
    <cellStyle name="Comma 2 3 10" xfId="3021" xr:uid="{00000000-0005-0000-0000-0000B6170000}"/>
    <cellStyle name="Comma 2 3 10 3" xfId="12791" xr:uid="{00000000-0005-0000-0000-00000A640000}"/>
    <cellStyle name="Comma 2 3 11 2" xfId="10109" xr:uid="{00000000-0005-0000-0000-0000D64E0000}"/>
    <cellStyle name="Comma 2 3 12" xfId="4089" xr:uid="{00000000-0005-0000-0000-000031200000}"/>
    <cellStyle name="Comma 2 3 14" xfId="13859" xr:uid="{00000000-0005-0000-0000-0000856C0000}"/>
    <cellStyle name="Comma 2 3 2 2" xfId="1494" xr:uid="{00000000-0005-0000-0000-0000B30B0000}"/>
    <cellStyle name="Comma 2 3 2 2 2 2" xfId="7493" xr:uid="{00000000-0005-0000-0000-0000583A0000}"/>
    <cellStyle name="Comma 2 3 2 2 3" xfId="3649" xr:uid="{00000000-0005-0000-0000-0000A91C0000}"/>
    <cellStyle name="Comma 2 3 2 2 3 3" xfId="13419" xr:uid="{00000000-0005-0000-0000-0000FD680000}"/>
    <cellStyle name="Comma 2 3 2 2 4 2" xfId="11265" xr:uid="{00000000-0005-0000-0000-000007580000}"/>
    <cellStyle name="Comma 2 3 2 2 6" xfId="9669" xr:uid="{00000000-0005-0000-0000-00004E4B0000}"/>
    <cellStyle name="Comma 2 3 2 3" xfId="966" xr:uid="{00000000-0005-0000-0000-000075070000}"/>
    <cellStyle name="Comma 2 3 2 3 3" xfId="10738" xr:uid="{00000000-0005-0000-0000-0000C9530000}"/>
    <cellStyle name="Comma 2 3 2 4" xfId="2024" xr:uid="{00000000-0005-0000-0000-0000F00F0000}"/>
    <cellStyle name="Comma 2 3 2 4 3" xfId="11794" xr:uid="{00000000-0005-0000-0000-0000445C0000}"/>
    <cellStyle name="Comma 2 3 2 5 2" xfId="8039" xr:uid="{00000000-0005-0000-0000-0000953E0000}"/>
    <cellStyle name="Comma 2 3 2 6" xfId="5293" xr:uid="{00000000-0005-0000-0000-000061290000}"/>
    <cellStyle name="Comma 2 3 2 6 3" xfId="15063" xr:uid="{00000000-0005-0000-0000-0000B5750000}"/>
    <cellStyle name="Comma 2 3 2 8" xfId="9142" xr:uid="{00000000-0005-0000-0000-000010470000}"/>
    <cellStyle name="Comma 2 3 3" xfId="433" xr:uid="{00000000-0005-0000-0000-00003A030000}"/>
    <cellStyle name="Comma 2 3 3 2 2" xfId="2666" xr:uid="{00000000-0005-0000-0000-0000E8140000}"/>
    <cellStyle name="Comma 2 3 3 2 2 3" xfId="12436" xr:uid="{00000000-0005-0000-0000-00003C610000}"/>
    <cellStyle name="Comma 2 3 3 2 3 2" xfId="8681" xr:uid="{00000000-0005-0000-0000-00008D430000}"/>
    <cellStyle name="Comma 2 3 3 2 4" xfId="6493" xr:uid="{00000000-0005-0000-0000-000097320000}"/>
    <cellStyle name="Comma 2 3 3 2 5" xfId="4832" xr:uid="{00000000-0005-0000-0000-0000DE250000}"/>
    <cellStyle name="Comma 2 3 3 2 7" xfId="14602" xr:uid="{00000000-0005-0000-0000-000032720000}"/>
    <cellStyle name="Comma 2 3 3 3 2" xfId="5934" xr:uid="{00000000-0005-0000-0000-0000592E0000}"/>
    <cellStyle name="Comma 2 3 3 3 4" xfId="15704" xr:uid="{00000000-0005-0000-0000-0000AD7A0000}"/>
    <cellStyle name="Comma 2 3 3 4 2" xfId="7049" xr:uid="{00000000-0005-0000-0000-0000D4360000}"/>
    <cellStyle name="Comma 2 3 3 5" xfId="3205" xr:uid="{00000000-0005-0000-0000-000025190000}"/>
    <cellStyle name="Comma 2 3 3 5 3" xfId="12975" xr:uid="{00000000-0005-0000-0000-000079650000}"/>
    <cellStyle name="Comma 2 3 3 6 2" xfId="10293" xr:uid="{00000000-0005-0000-0000-000045500000}"/>
    <cellStyle name="Comma 2 3 3 7" xfId="4273" xr:uid="{00000000-0005-0000-0000-0000A0210000}"/>
    <cellStyle name="Comma 2 3 3 9" xfId="14043" xr:uid="{00000000-0005-0000-0000-0000F46D0000}"/>
    <cellStyle name="Comma 2 3 4 2" xfId="1677" xr:uid="{00000000-0005-0000-0000-0000230D0000}"/>
    <cellStyle name="Comma 2 3 4 2 2 2" xfId="7676" xr:uid="{00000000-0005-0000-0000-0000C83B0000}"/>
    <cellStyle name="Comma 2 3 4 2 3" xfId="3832" xr:uid="{00000000-0005-0000-0000-0000191E0000}"/>
    <cellStyle name="Comma 2 3 4 2 3 3" xfId="13602" xr:uid="{00000000-0005-0000-0000-00006D6A0000}"/>
    <cellStyle name="Comma 2 3 4 2 4 2" xfId="11448" xr:uid="{00000000-0005-0000-0000-000077590000}"/>
    <cellStyle name="Comma 2 3 4 2 6" xfId="9852" xr:uid="{00000000-0005-0000-0000-0000BE4C0000}"/>
    <cellStyle name="Comma 2 3 4 3" xfId="1149" xr:uid="{00000000-0005-0000-0000-0000E5080000}"/>
    <cellStyle name="Comma 2 3 4 3 3" xfId="10921" xr:uid="{00000000-0005-0000-0000-000039550000}"/>
    <cellStyle name="Comma 2 3 4 4" xfId="2207" xr:uid="{00000000-0005-0000-0000-000060110000}"/>
    <cellStyle name="Comma 2 3 4 4 3" xfId="11977" xr:uid="{00000000-0005-0000-0000-0000B45D0000}"/>
    <cellStyle name="Comma 2 3 4 5 2" xfId="8222" xr:uid="{00000000-0005-0000-0000-000005400000}"/>
    <cellStyle name="Comma 2 3 4 6" xfId="5476" xr:uid="{00000000-0005-0000-0000-0000D12A0000}"/>
    <cellStyle name="Comma 2 3 4 6 3" xfId="15246" xr:uid="{00000000-0005-0000-0000-000025770000}"/>
    <cellStyle name="Comma 2 3 4 8" xfId="9325" xr:uid="{00000000-0005-0000-0000-000080480000}"/>
    <cellStyle name="Comma 2 3 5" xfId="669" xr:uid="{00000000-0005-0000-0000-000013050000}"/>
    <cellStyle name="Comma 2 3 5 2 2" xfId="2848" xr:uid="{00000000-0005-0000-0000-000054160000}"/>
    <cellStyle name="Comma 2 3 5 2 2 3" xfId="12618" xr:uid="{00000000-0005-0000-0000-0000A8620000}"/>
    <cellStyle name="Comma 2 3 5 2 3 2" xfId="8863" xr:uid="{00000000-0005-0000-0000-0000F9440000}"/>
    <cellStyle name="Comma 2 3 5 2 4" xfId="6675" xr:uid="{00000000-0005-0000-0000-000003340000}"/>
    <cellStyle name="Comma 2 3 5 2 5" xfId="5014" xr:uid="{00000000-0005-0000-0000-00004A270000}"/>
    <cellStyle name="Comma 2 3 5 2 7" xfId="14784" xr:uid="{00000000-0005-0000-0000-00009E730000}"/>
    <cellStyle name="Comma 2 3 5 3 2" xfId="6116" xr:uid="{00000000-0005-0000-0000-0000C52F0000}"/>
    <cellStyle name="Comma 2 3 5 3 4" xfId="15886" xr:uid="{00000000-0005-0000-0000-0000197C0000}"/>
    <cellStyle name="Comma 2 3 5 4 2" xfId="7231" xr:uid="{00000000-0005-0000-0000-000040380000}"/>
    <cellStyle name="Comma 2 3 5 5" xfId="3387" xr:uid="{00000000-0005-0000-0000-0000911A0000}"/>
    <cellStyle name="Comma 2 3 5 5 3" xfId="13157" xr:uid="{00000000-0005-0000-0000-0000E5660000}"/>
    <cellStyle name="Comma 2 3 5 6 2" xfId="10475" xr:uid="{00000000-0005-0000-0000-0000B1510000}"/>
    <cellStyle name="Comma 2 3 5 7" xfId="4455" xr:uid="{00000000-0005-0000-0000-00000C230000}"/>
    <cellStyle name="Comma 2 3 5 9" xfId="14225" xr:uid="{00000000-0005-0000-0000-0000606F0000}"/>
    <cellStyle name="Comma 2 3 6 2" xfId="1858" xr:uid="{00000000-0005-0000-0000-00008E0E0000}"/>
    <cellStyle name="Comma 2 3 6 2 2 2" xfId="7857" xr:uid="{00000000-0005-0000-0000-0000333D0000}"/>
    <cellStyle name="Comma 2 3 6 2 3" xfId="4013" xr:uid="{00000000-0005-0000-0000-0000841F0000}"/>
    <cellStyle name="Comma 2 3 6 2 3 3" xfId="13783" xr:uid="{00000000-0005-0000-0000-0000D86B0000}"/>
    <cellStyle name="Comma 2 3 6 2 4 2" xfId="11629" xr:uid="{00000000-0005-0000-0000-0000E25A0000}"/>
    <cellStyle name="Comma 2 3 6 2 6" xfId="10033" xr:uid="{00000000-0005-0000-0000-0000294E0000}"/>
    <cellStyle name="Comma 2 3 6 3" xfId="1330" xr:uid="{00000000-0005-0000-0000-0000500A0000}"/>
    <cellStyle name="Comma 2 3 6 3 3" xfId="11101" xr:uid="{00000000-0005-0000-0000-0000A4560000}"/>
    <cellStyle name="Comma 2 3 6 4" xfId="2387" xr:uid="{00000000-0005-0000-0000-0000CB120000}"/>
    <cellStyle name="Comma 2 3 6 4 3" xfId="12157" xr:uid="{00000000-0005-0000-0000-00001F5F0000}"/>
    <cellStyle name="Comma 2 3 6 5 2" xfId="8402" xr:uid="{00000000-0005-0000-0000-000070410000}"/>
    <cellStyle name="Comma 2 3 6 6" xfId="5656" xr:uid="{00000000-0005-0000-0000-00003C2C0000}"/>
    <cellStyle name="Comma 2 3 6 6 3" xfId="15426" xr:uid="{00000000-0005-0000-0000-000090780000}"/>
    <cellStyle name="Comma 2 3 6 8" xfId="9505" xr:uid="{00000000-0005-0000-0000-0000EB490000}"/>
    <cellStyle name="Comma 2 3 7" xfId="1410" xr:uid="{00000000-0005-0000-0000-0000FD0A0000}"/>
    <cellStyle name="Comma 2 3 7 2 2" xfId="7409" xr:uid="{00000000-0005-0000-0000-0000A2390000}"/>
    <cellStyle name="Comma 2 3 7 3" xfId="3565" xr:uid="{00000000-0005-0000-0000-0000F31B0000}"/>
    <cellStyle name="Comma 2 3 7 3 3" xfId="13335" xr:uid="{00000000-0005-0000-0000-000047680000}"/>
    <cellStyle name="Comma 2 3 7 4 2" xfId="11181" xr:uid="{00000000-0005-0000-0000-000051570000}"/>
    <cellStyle name="Comma 2 3 7 6" xfId="9585" xr:uid="{00000000-0005-0000-0000-0000984A0000}"/>
    <cellStyle name="Comma 2 3 8" xfId="882" xr:uid="{00000000-0005-0000-0000-0000BF060000}"/>
    <cellStyle name="Comma 2 3 8 3" xfId="10653" xr:uid="{00000000-0005-0000-0000-000013530000}"/>
    <cellStyle name="Comma 2 3 9" xfId="1938" xr:uid="{00000000-0005-0000-0000-00003B0F0000}"/>
    <cellStyle name="Comma 2 3 9 3" xfId="11709" xr:uid="{00000000-0005-0000-0000-00008F5B0000}"/>
    <cellStyle name="Comma 2 4 10" xfId="3023" xr:uid="{00000000-0005-0000-0000-0000BE170000}"/>
    <cellStyle name="Comma 2 4 10 3" xfId="12793" xr:uid="{00000000-0005-0000-0000-000012640000}"/>
    <cellStyle name="Comma 2 4 11 2" xfId="10111" xr:uid="{00000000-0005-0000-0000-0000DE4E0000}"/>
    <cellStyle name="Comma 2 4 12" xfId="4091" xr:uid="{00000000-0005-0000-0000-000039200000}"/>
    <cellStyle name="Comma 2 4 14" xfId="13861" xr:uid="{00000000-0005-0000-0000-00008D6C0000}"/>
    <cellStyle name="Comma 2 4 2 2" xfId="1497" xr:uid="{00000000-0005-0000-0000-0000BC0B0000}"/>
    <cellStyle name="Comma 2 4 2 2 2 2" xfId="7496" xr:uid="{00000000-0005-0000-0000-0000613A0000}"/>
    <cellStyle name="Comma 2 4 2 2 3" xfId="3652" xr:uid="{00000000-0005-0000-0000-0000B21C0000}"/>
    <cellStyle name="Comma 2 4 2 2 3 3" xfId="13422" xr:uid="{00000000-0005-0000-0000-000006690000}"/>
    <cellStyle name="Comma 2 4 2 2 4 2" xfId="11268" xr:uid="{00000000-0005-0000-0000-000010580000}"/>
    <cellStyle name="Comma 2 4 2 2 6" xfId="9672" xr:uid="{00000000-0005-0000-0000-0000574B0000}"/>
    <cellStyle name="Comma 2 4 2 3" xfId="969" xr:uid="{00000000-0005-0000-0000-00007E070000}"/>
    <cellStyle name="Comma 2 4 2 3 3" xfId="10741" xr:uid="{00000000-0005-0000-0000-0000D2530000}"/>
    <cellStyle name="Comma 2 4 2 4" xfId="2027" xr:uid="{00000000-0005-0000-0000-0000F90F0000}"/>
    <cellStyle name="Comma 2 4 2 4 3" xfId="11797" xr:uid="{00000000-0005-0000-0000-00004D5C0000}"/>
    <cellStyle name="Comma 2 4 2 5 2" xfId="8042" xr:uid="{00000000-0005-0000-0000-00009E3E0000}"/>
    <cellStyle name="Comma 2 4 2 6" xfId="5296" xr:uid="{00000000-0005-0000-0000-00006A290000}"/>
    <cellStyle name="Comma 2 4 2 6 3" xfId="15066" xr:uid="{00000000-0005-0000-0000-0000BE750000}"/>
    <cellStyle name="Comma 2 4 2 8" xfId="9145" xr:uid="{00000000-0005-0000-0000-000019470000}"/>
    <cellStyle name="Comma 2 4 3" xfId="435" xr:uid="{00000000-0005-0000-0000-000042030000}"/>
    <cellStyle name="Comma 2 4 3 2 2" xfId="2668" xr:uid="{00000000-0005-0000-0000-0000F0140000}"/>
    <cellStyle name="Comma 2 4 3 2 2 3" xfId="12438" xr:uid="{00000000-0005-0000-0000-000044610000}"/>
    <cellStyle name="Comma 2 4 3 2 3 2" xfId="8683" xr:uid="{00000000-0005-0000-0000-000095430000}"/>
    <cellStyle name="Comma 2 4 3 2 4" xfId="6495" xr:uid="{00000000-0005-0000-0000-00009F320000}"/>
    <cellStyle name="Comma 2 4 3 2 5" xfId="4834" xr:uid="{00000000-0005-0000-0000-0000E6250000}"/>
    <cellStyle name="Comma 2 4 3 2 7" xfId="14604" xr:uid="{00000000-0005-0000-0000-00003A720000}"/>
    <cellStyle name="Comma 2 4 3 3 2" xfId="5936" xr:uid="{00000000-0005-0000-0000-0000612E0000}"/>
    <cellStyle name="Comma 2 4 3 3 4" xfId="15706" xr:uid="{00000000-0005-0000-0000-0000B57A0000}"/>
    <cellStyle name="Comma 2 4 3 4 2" xfId="7051" xr:uid="{00000000-0005-0000-0000-0000DC360000}"/>
    <cellStyle name="Comma 2 4 3 5" xfId="3207" xr:uid="{00000000-0005-0000-0000-00002D190000}"/>
    <cellStyle name="Comma 2 4 3 5 3" xfId="12977" xr:uid="{00000000-0005-0000-0000-000081650000}"/>
    <cellStyle name="Comma 2 4 3 6 2" xfId="10295" xr:uid="{00000000-0005-0000-0000-00004D500000}"/>
    <cellStyle name="Comma 2 4 3 7" xfId="4275" xr:uid="{00000000-0005-0000-0000-0000A8210000}"/>
    <cellStyle name="Comma 2 4 3 9" xfId="14045" xr:uid="{00000000-0005-0000-0000-0000FC6D0000}"/>
    <cellStyle name="Comma 2 4 4 2" xfId="1679" xr:uid="{00000000-0005-0000-0000-00002C0D0000}"/>
    <cellStyle name="Comma 2 4 4 2 2 2" xfId="7678" xr:uid="{00000000-0005-0000-0000-0000D13B0000}"/>
    <cellStyle name="Comma 2 4 4 2 3" xfId="3834" xr:uid="{00000000-0005-0000-0000-0000221E0000}"/>
    <cellStyle name="Comma 2 4 4 2 3 3" xfId="13604" xr:uid="{00000000-0005-0000-0000-0000766A0000}"/>
    <cellStyle name="Comma 2 4 4 2 4 2" xfId="11450" xr:uid="{00000000-0005-0000-0000-000080590000}"/>
    <cellStyle name="Comma 2 4 4 2 6" xfId="9854" xr:uid="{00000000-0005-0000-0000-0000C74C0000}"/>
    <cellStyle name="Comma 2 4 4 3" xfId="1151" xr:uid="{00000000-0005-0000-0000-0000EE080000}"/>
    <cellStyle name="Comma 2 4 4 3 3" xfId="10923" xr:uid="{00000000-0005-0000-0000-000042550000}"/>
    <cellStyle name="Comma 2 4 4 4" xfId="2209" xr:uid="{00000000-0005-0000-0000-000069110000}"/>
    <cellStyle name="Comma 2 4 4 4 3" xfId="11979" xr:uid="{00000000-0005-0000-0000-0000BD5D0000}"/>
    <cellStyle name="Comma 2 4 4 5 2" xfId="8224" xr:uid="{00000000-0005-0000-0000-00000E400000}"/>
    <cellStyle name="Comma 2 4 4 6" xfId="5478" xr:uid="{00000000-0005-0000-0000-0000DA2A0000}"/>
    <cellStyle name="Comma 2 4 4 6 3" xfId="15248" xr:uid="{00000000-0005-0000-0000-00002E770000}"/>
    <cellStyle name="Comma 2 4 4 8" xfId="9327" xr:uid="{00000000-0005-0000-0000-000089480000}"/>
    <cellStyle name="Comma 2 4 5" xfId="671" xr:uid="{00000000-0005-0000-0000-00001B050000}"/>
    <cellStyle name="Comma 2 4 5 2 2" xfId="2850" xr:uid="{00000000-0005-0000-0000-00005C160000}"/>
    <cellStyle name="Comma 2 4 5 2 2 3" xfId="12620" xr:uid="{00000000-0005-0000-0000-0000B0620000}"/>
    <cellStyle name="Comma 2 4 5 2 3 2" xfId="8865" xr:uid="{00000000-0005-0000-0000-000001450000}"/>
    <cellStyle name="Comma 2 4 5 2 4" xfId="6677" xr:uid="{00000000-0005-0000-0000-00000B340000}"/>
    <cellStyle name="Comma 2 4 5 2 5" xfId="5016" xr:uid="{00000000-0005-0000-0000-000052270000}"/>
    <cellStyle name="Comma 2 4 5 2 7" xfId="14786" xr:uid="{00000000-0005-0000-0000-0000A6730000}"/>
    <cellStyle name="Comma 2 4 5 3 2" xfId="6118" xr:uid="{00000000-0005-0000-0000-0000CD2F0000}"/>
    <cellStyle name="Comma 2 4 5 3 4" xfId="15888" xr:uid="{00000000-0005-0000-0000-0000217C0000}"/>
    <cellStyle name="Comma 2 4 5 4 2" xfId="7233" xr:uid="{00000000-0005-0000-0000-000048380000}"/>
    <cellStyle name="Comma 2 4 5 5" xfId="3389" xr:uid="{00000000-0005-0000-0000-0000991A0000}"/>
    <cellStyle name="Comma 2 4 5 5 3" xfId="13159" xr:uid="{00000000-0005-0000-0000-0000ED660000}"/>
    <cellStyle name="Comma 2 4 5 6 2" xfId="10477" xr:uid="{00000000-0005-0000-0000-0000B9510000}"/>
    <cellStyle name="Comma 2 4 5 7" xfId="4457" xr:uid="{00000000-0005-0000-0000-000014230000}"/>
    <cellStyle name="Comma 2 4 5 9" xfId="14227" xr:uid="{00000000-0005-0000-0000-0000686F0000}"/>
    <cellStyle name="Comma 2 4 6 2" xfId="1860" xr:uid="{00000000-0005-0000-0000-0000960E0000}"/>
    <cellStyle name="Comma 2 4 6 2 2 2" xfId="7859" xr:uid="{00000000-0005-0000-0000-00003B3D0000}"/>
    <cellStyle name="Comma 2 4 6 2 3" xfId="4015" xr:uid="{00000000-0005-0000-0000-00008C1F0000}"/>
    <cellStyle name="Comma 2 4 6 2 3 3" xfId="13785" xr:uid="{00000000-0005-0000-0000-0000E06B0000}"/>
    <cellStyle name="Comma 2 4 6 2 4 2" xfId="11631" xr:uid="{00000000-0005-0000-0000-0000EA5A0000}"/>
    <cellStyle name="Comma 2 4 6 2 6" xfId="10035" xr:uid="{00000000-0005-0000-0000-0000314E0000}"/>
    <cellStyle name="Comma 2 4 6 3" xfId="1332" xr:uid="{00000000-0005-0000-0000-0000580A0000}"/>
    <cellStyle name="Comma 2 4 6 3 3" xfId="11103" xr:uid="{00000000-0005-0000-0000-0000AC560000}"/>
    <cellStyle name="Comma 2 4 6 4" xfId="2389" xr:uid="{00000000-0005-0000-0000-0000D3120000}"/>
    <cellStyle name="Comma 2 4 6 4 3" xfId="12159" xr:uid="{00000000-0005-0000-0000-0000275F0000}"/>
    <cellStyle name="Comma 2 4 6 5 2" xfId="8404" xr:uid="{00000000-0005-0000-0000-000078410000}"/>
    <cellStyle name="Comma 2 4 6 6" xfId="5658" xr:uid="{00000000-0005-0000-0000-0000442C0000}"/>
    <cellStyle name="Comma 2 4 6 6 3" xfId="15428" xr:uid="{00000000-0005-0000-0000-000098780000}"/>
    <cellStyle name="Comma 2 4 6 8" xfId="9507" xr:uid="{00000000-0005-0000-0000-0000F3490000}"/>
    <cellStyle name="Comma 2 4 7" xfId="1412" xr:uid="{00000000-0005-0000-0000-0000050B0000}"/>
    <cellStyle name="Comma 2 4 7 2 2" xfId="7411" xr:uid="{00000000-0005-0000-0000-0000AA390000}"/>
    <cellStyle name="Comma 2 4 7 3" xfId="3567" xr:uid="{00000000-0005-0000-0000-0000FB1B0000}"/>
    <cellStyle name="Comma 2 4 7 3 3" xfId="13337" xr:uid="{00000000-0005-0000-0000-00004F680000}"/>
    <cellStyle name="Comma 2 4 7 4 2" xfId="11183" xr:uid="{00000000-0005-0000-0000-000059570000}"/>
    <cellStyle name="Comma 2 4 7 6" xfId="9587" xr:uid="{00000000-0005-0000-0000-0000A04A0000}"/>
    <cellStyle name="Comma 2 4 8" xfId="884" xr:uid="{00000000-0005-0000-0000-0000C7060000}"/>
    <cellStyle name="Comma 2 4 8 3" xfId="10655" xr:uid="{00000000-0005-0000-0000-00001B530000}"/>
    <cellStyle name="Comma 2 4 9" xfId="1941" xr:uid="{00000000-0005-0000-0000-0000430F0000}"/>
    <cellStyle name="Comma 2 4 9 3" xfId="11712" xr:uid="{00000000-0005-0000-0000-0000975B0000}"/>
    <cellStyle name="Comma 2 5 10" xfId="3027" xr:uid="{00000000-0005-0000-0000-0000C9170000}"/>
    <cellStyle name="Comma 2 5 10 3" xfId="12797" xr:uid="{00000000-0005-0000-0000-00001D640000}"/>
    <cellStyle name="Comma 2 5 11 2" xfId="10115" xr:uid="{00000000-0005-0000-0000-0000E94E0000}"/>
    <cellStyle name="Comma 2 5 12" xfId="4095" xr:uid="{00000000-0005-0000-0000-000044200000}"/>
    <cellStyle name="Comma 2 5 14" xfId="13865" xr:uid="{00000000-0005-0000-0000-0000986C0000}"/>
    <cellStyle name="Comma 2 5 2 2" xfId="1501" xr:uid="{00000000-0005-0000-0000-0000C70B0000}"/>
    <cellStyle name="Comma 2 5 2 2 2 2" xfId="7500" xr:uid="{00000000-0005-0000-0000-00006C3A0000}"/>
    <cellStyle name="Comma 2 5 2 2 3" xfId="3656" xr:uid="{00000000-0005-0000-0000-0000BD1C0000}"/>
    <cellStyle name="Comma 2 5 2 2 3 3" xfId="13426" xr:uid="{00000000-0005-0000-0000-000011690000}"/>
    <cellStyle name="Comma 2 5 2 2 4 2" xfId="11272" xr:uid="{00000000-0005-0000-0000-00001B580000}"/>
    <cellStyle name="Comma 2 5 2 2 6" xfId="9676" xr:uid="{00000000-0005-0000-0000-0000624B0000}"/>
    <cellStyle name="Comma 2 5 2 3" xfId="973" xr:uid="{00000000-0005-0000-0000-000089070000}"/>
    <cellStyle name="Comma 2 5 2 3 3" xfId="10745" xr:uid="{00000000-0005-0000-0000-0000DD530000}"/>
    <cellStyle name="Comma 2 5 2 4" xfId="2031" xr:uid="{00000000-0005-0000-0000-000004100000}"/>
    <cellStyle name="Comma 2 5 2 4 3" xfId="11801" xr:uid="{00000000-0005-0000-0000-0000585C0000}"/>
    <cellStyle name="Comma 2 5 2 5 2" xfId="8046" xr:uid="{00000000-0005-0000-0000-0000A93E0000}"/>
    <cellStyle name="Comma 2 5 2 6" xfId="5300" xr:uid="{00000000-0005-0000-0000-000075290000}"/>
    <cellStyle name="Comma 2 5 2 6 3" xfId="15070" xr:uid="{00000000-0005-0000-0000-0000C9750000}"/>
    <cellStyle name="Comma 2 5 2 8" xfId="9149" xr:uid="{00000000-0005-0000-0000-000024470000}"/>
    <cellStyle name="Comma 2 5 3" xfId="439" xr:uid="{00000000-0005-0000-0000-00004D030000}"/>
    <cellStyle name="Comma 2 5 3 2 2" xfId="2672" xr:uid="{00000000-0005-0000-0000-0000FB140000}"/>
    <cellStyle name="Comma 2 5 3 2 2 3" xfId="12442" xr:uid="{00000000-0005-0000-0000-00004F610000}"/>
    <cellStyle name="Comma 2 5 3 2 3 2" xfId="8687" xr:uid="{00000000-0005-0000-0000-0000A0430000}"/>
    <cellStyle name="Comma 2 5 3 2 4" xfId="6499" xr:uid="{00000000-0005-0000-0000-0000AA320000}"/>
    <cellStyle name="Comma 2 5 3 2 5" xfId="4838" xr:uid="{00000000-0005-0000-0000-0000F1250000}"/>
    <cellStyle name="Comma 2 5 3 2 7" xfId="14608" xr:uid="{00000000-0005-0000-0000-000045720000}"/>
    <cellStyle name="Comma 2 5 3 3 2" xfId="5940" xr:uid="{00000000-0005-0000-0000-00006C2E0000}"/>
    <cellStyle name="Comma 2 5 3 3 4" xfId="15710" xr:uid="{00000000-0005-0000-0000-0000C07A0000}"/>
    <cellStyle name="Comma 2 5 3 4 2" xfId="7055" xr:uid="{00000000-0005-0000-0000-0000E7360000}"/>
    <cellStyle name="Comma 2 5 3 5" xfId="3211" xr:uid="{00000000-0005-0000-0000-000038190000}"/>
    <cellStyle name="Comma 2 5 3 5 3" xfId="12981" xr:uid="{00000000-0005-0000-0000-00008C650000}"/>
    <cellStyle name="Comma 2 5 3 6 2" xfId="10299" xr:uid="{00000000-0005-0000-0000-000058500000}"/>
    <cellStyle name="Comma 2 5 3 7" xfId="4279" xr:uid="{00000000-0005-0000-0000-0000B3210000}"/>
    <cellStyle name="Comma 2 5 3 9" xfId="14049" xr:uid="{00000000-0005-0000-0000-0000076E0000}"/>
    <cellStyle name="Comma 2 5 4 2" xfId="1683" xr:uid="{00000000-0005-0000-0000-0000370D0000}"/>
    <cellStyle name="Comma 2 5 4 2 2 2" xfId="7682" xr:uid="{00000000-0005-0000-0000-0000DC3B0000}"/>
    <cellStyle name="Comma 2 5 4 2 3" xfId="3838" xr:uid="{00000000-0005-0000-0000-00002D1E0000}"/>
    <cellStyle name="Comma 2 5 4 2 3 3" xfId="13608" xr:uid="{00000000-0005-0000-0000-0000816A0000}"/>
    <cellStyle name="Comma 2 5 4 2 4 2" xfId="11454" xr:uid="{00000000-0005-0000-0000-00008B590000}"/>
    <cellStyle name="Comma 2 5 4 2 6" xfId="9858" xr:uid="{00000000-0005-0000-0000-0000D24C0000}"/>
    <cellStyle name="Comma 2 5 4 3" xfId="1155" xr:uid="{00000000-0005-0000-0000-0000F9080000}"/>
    <cellStyle name="Comma 2 5 4 3 3" xfId="10927" xr:uid="{00000000-0005-0000-0000-00004D550000}"/>
    <cellStyle name="Comma 2 5 4 4" xfId="2213" xr:uid="{00000000-0005-0000-0000-000074110000}"/>
    <cellStyle name="Comma 2 5 4 4 3" xfId="11983" xr:uid="{00000000-0005-0000-0000-0000C85D0000}"/>
    <cellStyle name="Comma 2 5 4 5 2" xfId="8228" xr:uid="{00000000-0005-0000-0000-000019400000}"/>
    <cellStyle name="Comma 2 5 4 6" xfId="5482" xr:uid="{00000000-0005-0000-0000-0000E52A0000}"/>
    <cellStyle name="Comma 2 5 4 6 3" xfId="15252" xr:uid="{00000000-0005-0000-0000-000039770000}"/>
    <cellStyle name="Comma 2 5 4 8" xfId="9331" xr:uid="{00000000-0005-0000-0000-000094480000}"/>
    <cellStyle name="Comma 2 5 5" xfId="675" xr:uid="{00000000-0005-0000-0000-000026050000}"/>
    <cellStyle name="Comma 2 5 5 2 2" xfId="2854" xr:uid="{00000000-0005-0000-0000-000067160000}"/>
    <cellStyle name="Comma 2 5 5 2 2 3" xfId="12624" xr:uid="{00000000-0005-0000-0000-0000BB620000}"/>
    <cellStyle name="Comma 2 5 5 2 3 2" xfId="8869" xr:uid="{00000000-0005-0000-0000-00000C450000}"/>
    <cellStyle name="Comma 2 5 5 2 4" xfId="6681" xr:uid="{00000000-0005-0000-0000-000016340000}"/>
    <cellStyle name="Comma 2 5 5 2 5" xfId="5020" xr:uid="{00000000-0005-0000-0000-00005D270000}"/>
    <cellStyle name="Comma 2 5 5 2 7" xfId="14790" xr:uid="{00000000-0005-0000-0000-0000B1730000}"/>
    <cellStyle name="Comma 2 5 5 3 2" xfId="6122" xr:uid="{00000000-0005-0000-0000-0000D82F0000}"/>
    <cellStyle name="Comma 2 5 5 3 4" xfId="15892" xr:uid="{00000000-0005-0000-0000-00002C7C0000}"/>
    <cellStyle name="Comma 2 5 5 4 2" xfId="7237" xr:uid="{00000000-0005-0000-0000-000053380000}"/>
    <cellStyle name="Comma 2 5 5 5" xfId="3393" xr:uid="{00000000-0005-0000-0000-0000A41A0000}"/>
    <cellStyle name="Comma 2 5 5 5 3" xfId="13163" xr:uid="{00000000-0005-0000-0000-0000F8660000}"/>
    <cellStyle name="Comma 2 5 5 6 2" xfId="10481" xr:uid="{00000000-0005-0000-0000-0000C4510000}"/>
    <cellStyle name="Comma 2 5 5 7" xfId="4461" xr:uid="{00000000-0005-0000-0000-00001F230000}"/>
    <cellStyle name="Comma 2 5 5 9" xfId="14231" xr:uid="{00000000-0005-0000-0000-0000736F0000}"/>
    <cellStyle name="Comma 2 5 6 2" xfId="1864" xr:uid="{00000000-0005-0000-0000-0000A10E0000}"/>
    <cellStyle name="Comma 2 5 6 2 2 2" xfId="7863" xr:uid="{00000000-0005-0000-0000-0000463D0000}"/>
    <cellStyle name="Comma 2 5 6 2 3" xfId="4019" xr:uid="{00000000-0005-0000-0000-0000971F0000}"/>
    <cellStyle name="Comma 2 5 6 2 3 3" xfId="13789" xr:uid="{00000000-0005-0000-0000-0000EB6B0000}"/>
    <cellStyle name="Comma 2 5 6 2 4 2" xfId="11635" xr:uid="{00000000-0005-0000-0000-0000F55A0000}"/>
    <cellStyle name="Comma 2 5 6 2 6" xfId="10039" xr:uid="{00000000-0005-0000-0000-00003C4E0000}"/>
    <cellStyle name="Comma 2 5 6 3" xfId="1336" xr:uid="{00000000-0005-0000-0000-0000630A0000}"/>
    <cellStyle name="Comma 2 5 6 3 3" xfId="11107" xr:uid="{00000000-0005-0000-0000-0000B7560000}"/>
    <cellStyle name="Comma 2 5 6 4" xfId="2393" xr:uid="{00000000-0005-0000-0000-0000DE120000}"/>
    <cellStyle name="Comma 2 5 6 4 3" xfId="12163" xr:uid="{00000000-0005-0000-0000-0000325F0000}"/>
    <cellStyle name="Comma 2 5 6 5 2" xfId="8408" xr:uid="{00000000-0005-0000-0000-000083410000}"/>
    <cellStyle name="Comma 2 5 6 6" xfId="5662" xr:uid="{00000000-0005-0000-0000-00004F2C0000}"/>
    <cellStyle name="Comma 2 5 6 6 3" xfId="15432" xr:uid="{00000000-0005-0000-0000-0000A3780000}"/>
    <cellStyle name="Comma 2 5 6 8" xfId="9511" xr:uid="{00000000-0005-0000-0000-0000FE490000}"/>
    <cellStyle name="Comma 2 5 7" xfId="1416" xr:uid="{00000000-0005-0000-0000-0000100B0000}"/>
    <cellStyle name="Comma 2 5 7 2 2" xfId="7415" xr:uid="{00000000-0005-0000-0000-0000B5390000}"/>
    <cellStyle name="Comma 2 5 7 3" xfId="3571" xr:uid="{00000000-0005-0000-0000-0000061C0000}"/>
    <cellStyle name="Comma 2 5 7 3 3" xfId="13341" xr:uid="{00000000-0005-0000-0000-00005A680000}"/>
    <cellStyle name="Comma 2 5 7 4 2" xfId="11187" xr:uid="{00000000-0005-0000-0000-000064570000}"/>
    <cellStyle name="Comma 2 5 7 6" xfId="9591" xr:uid="{00000000-0005-0000-0000-0000AB4A0000}"/>
    <cellStyle name="Comma 2 5 8" xfId="888" xr:uid="{00000000-0005-0000-0000-0000D2060000}"/>
    <cellStyle name="Comma 2 5 8 3" xfId="10659" xr:uid="{00000000-0005-0000-0000-000026530000}"/>
    <cellStyle name="Comma 2 5 9" xfId="1945" xr:uid="{00000000-0005-0000-0000-00004E0F0000}"/>
    <cellStyle name="Comma 2 5 9 3" xfId="11716" xr:uid="{00000000-0005-0000-0000-0000A25B0000}"/>
    <cellStyle name="Comma 2 6 10" xfId="3030" xr:uid="{00000000-0005-0000-0000-0000D4170000}"/>
    <cellStyle name="Comma 2 6 10 3" xfId="12800" xr:uid="{00000000-0005-0000-0000-000028640000}"/>
    <cellStyle name="Comma 2 6 11 2" xfId="10118" xr:uid="{00000000-0005-0000-0000-0000F44E0000}"/>
    <cellStyle name="Comma 2 6 12" xfId="4098" xr:uid="{00000000-0005-0000-0000-00004F200000}"/>
    <cellStyle name="Comma 2 6 14" xfId="13868" xr:uid="{00000000-0005-0000-0000-0000A36C0000}"/>
    <cellStyle name="Comma 2 6 2 2" xfId="1504" xr:uid="{00000000-0005-0000-0000-0000D20B0000}"/>
    <cellStyle name="Comma 2 6 2 2 2 2" xfId="7503" xr:uid="{00000000-0005-0000-0000-0000773A0000}"/>
    <cellStyle name="Comma 2 6 2 2 3" xfId="3659" xr:uid="{00000000-0005-0000-0000-0000C81C0000}"/>
    <cellStyle name="Comma 2 6 2 2 3 3" xfId="13429" xr:uid="{00000000-0005-0000-0000-00001C690000}"/>
    <cellStyle name="Comma 2 6 2 2 4 2" xfId="11275" xr:uid="{00000000-0005-0000-0000-000026580000}"/>
    <cellStyle name="Comma 2 6 2 2 6" xfId="9679" xr:uid="{00000000-0005-0000-0000-00006D4B0000}"/>
    <cellStyle name="Comma 2 6 2 3" xfId="976" xr:uid="{00000000-0005-0000-0000-000094070000}"/>
    <cellStyle name="Comma 2 6 2 3 3" xfId="10748" xr:uid="{00000000-0005-0000-0000-0000E8530000}"/>
    <cellStyle name="Comma 2 6 2 4" xfId="2034" xr:uid="{00000000-0005-0000-0000-00000F100000}"/>
    <cellStyle name="Comma 2 6 2 4 3" xfId="11804" xr:uid="{00000000-0005-0000-0000-0000635C0000}"/>
    <cellStyle name="Comma 2 6 2 5 2" xfId="8049" xr:uid="{00000000-0005-0000-0000-0000B43E0000}"/>
    <cellStyle name="Comma 2 6 2 6" xfId="5303" xr:uid="{00000000-0005-0000-0000-000080290000}"/>
    <cellStyle name="Comma 2 6 2 6 3" xfId="15073" xr:uid="{00000000-0005-0000-0000-0000D4750000}"/>
    <cellStyle name="Comma 2 6 2 8" xfId="9152" xr:uid="{00000000-0005-0000-0000-00002F470000}"/>
    <cellStyle name="Comma 2 6 3" xfId="442" xr:uid="{00000000-0005-0000-0000-000058030000}"/>
    <cellStyle name="Comma 2 6 3 2 2" xfId="2675" xr:uid="{00000000-0005-0000-0000-000006150000}"/>
    <cellStyle name="Comma 2 6 3 2 2 3" xfId="12445" xr:uid="{00000000-0005-0000-0000-00005A610000}"/>
    <cellStyle name="Comma 2 6 3 2 3 2" xfId="8690" xr:uid="{00000000-0005-0000-0000-0000AB430000}"/>
    <cellStyle name="Comma 2 6 3 2 4" xfId="6502" xr:uid="{00000000-0005-0000-0000-0000B5320000}"/>
    <cellStyle name="Comma 2 6 3 2 5" xfId="4841" xr:uid="{00000000-0005-0000-0000-0000FC250000}"/>
    <cellStyle name="Comma 2 6 3 2 7" xfId="14611" xr:uid="{00000000-0005-0000-0000-000050720000}"/>
    <cellStyle name="Comma 2 6 3 3 2" xfId="5943" xr:uid="{00000000-0005-0000-0000-0000772E0000}"/>
    <cellStyle name="Comma 2 6 3 3 4" xfId="15713" xr:uid="{00000000-0005-0000-0000-0000CB7A0000}"/>
    <cellStyle name="Comma 2 6 3 4 2" xfId="7058" xr:uid="{00000000-0005-0000-0000-0000F2360000}"/>
    <cellStyle name="Comma 2 6 3 5" xfId="3214" xr:uid="{00000000-0005-0000-0000-000043190000}"/>
    <cellStyle name="Comma 2 6 3 5 3" xfId="12984" xr:uid="{00000000-0005-0000-0000-000097650000}"/>
    <cellStyle name="Comma 2 6 3 6 2" xfId="10302" xr:uid="{00000000-0005-0000-0000-000063500000}"/>
    <cellStyle name="Comma 2 6 3 7" xfId="4282" xr:uid="{00000000-0005-0000-0000-0000BE210000}"/>
    <cellStyle name="Comma 2 6 3 9" xfId="14052" xr:uid="{00000000-0005-0000-0000-0000126E0000}"/>
    <cellStyle name="Comma 2 6 4 2" xfId="1686" xr:uid="{00000000-0005-0000-0000-0000420D0000}"/>
    <cellStyle name="Comma 2 6 4 2 2 2" xfId="7685" xr:uid="{00000000-0005-0000-0000-0000E73B0000}"/>
    <cellStyle name="Comma 2 6 4 2 3" xfId="3841" xr:uid="{00000000-0005-0000-0000-0000381E0000}"/>
    <cellStyle name="Comma 2 6 4 2 3 3" xfId="13611" xr:uid="{00000000-0005-0000-0000-00008C6A0000}"/>
    <cellStyle name="Comma 2 6 4 2 4 2" xfId="11457" xr:uid="{00000000-0005-0000-0000-000096590000}"/>
    <cellStyle name="Comma 2 6 4 2 6" xfId="9861" xr:uid="{00000000-0005-0000-0000-0000DD4C0000}"/>
    <cellStyle name="Comma 2 6 4 3" xfId="1158" xr:uid="{00000000-0005-0000-0000-000004090000}"/>
    <cellStyle name="Comma 2 6 4 3 3" xfId="10930" xr:uid="{00000000-0005-0000-0000-000058550000}"/>
    <cellStyle name="Comma 2 6 4 4" xfId="2216" xr:uid="{00000000-0005-0000-0000-00007F110000}"/>
    <cellStyle name="Comma 2 6 4 4 3" xfId="11986" xr:uid="{00000000-0005-0000-0000-0000D35D0000}"/>
    <cellStyle name="Comma 2 6 4 5 2" xfId="8231" xr:uid="{00000000-0005-0000-0000-000024400000}"/>
    <cellStyle name="Comma 2 6 4 6" xfId="5485" xr:uid="{00000000-0005-0000-0000-0000F02A0000}"/>
    <cellStyle name="Comma 2 6 4 6 3" xfId="15255" xr:uid="{00000000-0005-0000-0000-000044770000}"/>
    <cellStyle name="Comma 2 6 4 8" xfId="9334" xr:uid="{00000000-0005-0000-0000-00009F480000}"/>
    <cellStyle name="Comma 2 6 5" xfId="678" xr:uid="{00000000-0005-0000-0000-000031050000}"/>
    <cellStyle name="Comma 2 6 5 2 2" xfId="2857" xr:uid="{00000000-0005-0000-0000-000072160000}"/>
    <cellStyle name="Comma 2 6 5 2 2 3" xfId="12627" xr:uid="{00000000-0005-0000-0000-0000C6620000}"/>
    <cellStyle name="Comma 2 6 5 2 3 2" xfId="8872" xr:uid="{00000000-0005-0000-0000-000017450000}"/>
    <cellStyle name="Comma 2 6 5 2 4" xfId="6684" xr:uid="{00000000-0005-0000-0000-000021340000}"/>
    <cellStyle name="Comma 2 6 5 2 5" xfId="5023" xr:uid="{00000000-0005-0000-0000-000068270000}"/>
    <cellStyle name="Comma 2 6 5 2 7" xfId="14793" xr:uid="{00000000-0005-0000-0000-0000BC730000}"/>
    <cellStyle name="Comma 2 6 5 3 2" xfId="6125" xr:uid="{00000000-0005-0000-0000-0000E32F0000}"/>
    <cellStyle name="Comma 2 6 5 3 4" xfId="15895" xr:uid="{00000000-0005-0000-0000-0000377C0000}"/>
    <cellStyle name="Comma 2 6 5 4 2" xfId="7240" xr:uid="{00000000-0005-0000-0000-00005E380000}"/>
    <cellStyle name="Comma 2 6 5 5" xfId="3396" xr:uid="{00000000-0005-0000-0000-0000AF1A0000}"/>
    <cellStyle name="Comma 2 6 5 5 3" xfId="13166" xr:uid="{00000000-0005-0000-0000-000003670000}"/>
    <cellStyle name="Comma 2 6 5 6 2" xfId="10484" xr:uid="{00000000-0005-0000-0000-0000CF510000}"/>
    <cellStyle name="Comma 2 6 5 7" xfId="4464" xr:uid="{00000000-0005-0000-0000-00002A230000}"/>
    <cellStyle name="Comma 2 6 5 9" xfId="14234" xr:uid="{00000000-0005-0000-0000-00007E6F0000}"/>
    <cellStyle name="Comma 2 6 6 2" xfId="1867" xr:uid="{00000000-0005-0000-0000-0000AC0E0000}"/>
    <cellStyle name="Comma 2 6 6 2 2 2" xfId="7866" xr:uid="{00000000-0005-0000-0000-0000513D0000}"/>
    <cellStyle name="Comma 2 6 6 2 3" xfId="4022" xr:uid="{00000000-0005-0000-0000-0000A21F0000}"/>
    <cellStyle name="Comma 2 6 6 2 3 3" xfId="13792" xr:uid="{00000000-0005-0000-0000-0000F66B0000}"/>
    <cellStyle name="Comma 2 6 6 2 4 2" xfId="11638" xr:uid="{00000000-0005-0000-0000-0000005B0000}"/>
    <cellStyle name="Comma 2 6 6 2 6" xfId="10042" xr:uid="{00000000-0005-0000-0000-0000474E0000}"/>
    <cellStyle name="Comma 2 6 6 3" xfId="1339" xr:uid="{00000000-0005-0000-0000-00006E0A0000}"/>
    <cellStyle name="Comma 2 6 6 3 3" xfId="11110" xr:uid="{00000000-0005-0000-0000-0000C2560000}"/>
    <cellStyle name="Comma 2 6 6 4" xfId="2396" xr:uid="{00000000-0005-0000-0000-0000E9120000}"/>
    <cellStyle name="Comma 2 6 6 4 3" xfId="12166" xr:uid="{00000000-0005-0000-0000-00003D5F0000}"/>
    <cellStyle name="Comma 2 6 6 5 2" xfId="8411" xr:uid="{00000000-0005-0000-0000-00008E410000}"/>
    <cellStyle name="Comma 2 6 6 6" xfId="5665" xr:uid="{00000000-0005-0000-0000-00005A2C0000}"/>
    <cellStyle name="Comma 2 6 6 6 3" xfId="15435" xr:uid="{00000000-0005-0000-0000-0000AE780000}"/>
    <cellStyle name="Comma 2 6 6 8" xfId="9514" xr:uid="{00000000-0005-0000-0000-0000094A0000}"/>
    <cellStyle name="Comma 2 6 7" xfId="1419" xr:uid="{00000000-0005-0000-0000-00001B0B0000}"/>
    <cellStyle name="Comma 2 6 7 2 2" xfId="7418" xr:uid="{00000000-0005-0000-0000-0000C0390000}"/>
    <cellStyle name="Comma 2 6 7 3" xfId="3574" xr:uid="{00000000-0005-0000-0000-0000111C0000}"/>
    <cellStyle name="Comma 2 6 7 3 3" xfId="13344" xr:uid="{00000000-0005-0000-0000-000065680000}"/>
    <cellStyle name="Comma 2 6 7 4 2" xfId="11190" xr:uid="{00000000-0005-0000-0000-00006F570000}"/>
    <cellStyle name="Comma 2 6 7 6" xfId="9594" xr:uid="{00000000-0005-0000-0000-0000B64A0000}"/>
    <cellStyle name="Comma 2 6 8" xfId="891" xr:uid="{00000000-0005-0000-0000-0000DD060000}"/>
    <cellStyle name="Comma 2 6 8 3" xfId="10662" xr:uid="{00000000-0005-0000-0000-000031530000}"/>
    <cellStyle name="Comma 2 6 9" xfId="1948" xr:uid="{00000000-0005-0000-0000-0000590F0000}"/>
    <cellStyle name="Comma 2 6 9 3" xfId="11719" xr:uid="{00000000-0005-0000-0000-0000AD5B0000}"/>
    <cellStyle name="Comma 2 7 10" xfId="3033" xr:uid="{00000000-0005-0000-0000-0000DD170000}"/>
    <cellStyle name="Comma 2 7 10 3" xfId="12803" xr:uid="{00000000-0005-0000-0000-000031640000}"/>
    <cellStyle name="Comma 2 7 11 2" xfId="10121" xr:uid="{00000000-0005-0000-0000-0000FD4E0000}"/>
    <cellStyle name="Comma 2 7 12" xfId="4101" xr:uid="{00000000-0005-0000-0000-000058200000}"/>
    <cellStyle name="Comma 2 7 14" xfId="13871" xr:uid="{00000000-0005-0000-0000-0000AC6C0000}"/>
    <cellStyle name="Comma 2 7 2 2" xfId="1507" xr:uid="{00000000-0005-0000-0000-0000DB0B0000}"/>
    <cellStyle name="Comma 2 7 2 2 2 2" xfId="7506" xr:uid="{00000000-0005-0000-0000-0000803A0000}"/>
    <cellStyle name="Comma 2 7 2 2 3" xfId="3662" xr:uid="{00000000-0005-0000-0000-0000D11C0000}"/>
    <cellStyle name="Comma 2 7 2 2 3 3" xfId="13432" xr:uid="{00000000-0005-0000-0000-000025690000}"/>
    <cellStyle name="Comma 2 7 2 2 4 2" xfId="11278" xr:uid="{00000000-0005-0000-0000-00002F580000}"/>
    <cellStyle name="Comma 2 7 2 2 6" xfId="9682" xr:uid="{00000000-0005-0000-0000-0000764B0000}"/>
    <cellStyle name="Comma 2 7 2 3" xfId="979" xr:uid="{00000000-0005-0000-0000-00009D070000}"/>
    <cellStyle name="Comma 2 7 2 3 3" xfId="10751" xr:uid="{00000000-0005-0000-0000-0000F1530000}"/>
    <cellStyle name="Comma 2 7 2 4" xfId="2037" xr:uid="{00000000-0005-0000-0000-000018100000}"/>
    <cellStyle name="Comma 2 7 2 4 3" xfId="11807" xr:uid="{00000000-0005-0000-0000-00006C5C0000}"/>
    <cellStyle name="Comma 2 7 2 5 2" xfId="8052" xr:uid="{00000000-0005-0000-0000-0000BD3E0000}"/>
    <cellStyle name="Comma 2 7 2 6" xfId="5306" xr:uid="{00000000-0005-0000-0000-000089290000}"/>
    <cellStyle name="Comma 2 7 2 6 3" xfId="15076" xr:uid="{00000000-0005-0000-0000-0000DD750000}"/>
    <cellStyle name="Comma 2 7 2 8" xfId="9155" xr:uid="{00000000-0005-0000-0000-000038470000}"/>
    <cellStyle name="Comma 2 7 3" xfId="445" xr:uid="{00000000-0005-0000-0000-000061030000}"/>
    <cellStyle name="Comma 2 7 3 2 2" xfId="2678" xr:uid="{00000000-0005-0000-0000-00000F150000}"/>
    <cellStyle name="Comma 2 7 3 2 2 3" xfId="12448" xr:uid="{00000000-0005-0000-0000-000063610000}"/>
    <cellStyle name="Comma 2 7 3 2 3 2" xfId="8693" xr:uid="{00000000-0005-0000-0000-0000B4430000}"/>
    <cellStyle name="Comma 2 7 3 2 4" xfId="6505" xr:uid="{00000000-0005-0000-0000-0000BE320000}"/>
    <cellStyle name="Comma 2 7 3 2 5" xfId="4844" xr:uid="{00000000-0005-0000-0000-000005260000}"/>
    <cellStyle name="Comma 2 7 3 2 7" xfId="14614" xr:uid="{00000000-0005-0000-0000-000059720000}"/>
    <cellStyle name="Comma 2 7 3 3 2" xfId="5946" xr:uid="{00000000-0005-0000-0000-0000802E0000}"/>
    <cellStyle name="Comma 2 7 3 3 4" xfId="15716" xr:uid="{00000000-0005-0000-0000-0000D47A0000}"/>
    <cellStyle name="Comma 2 7 3 4 2" xfId="7061" xr:uid="{00000000-0005-0000-0000-0000FB360000}"/>
    <cellStyle name="Comma 2 7 3 5" xfId="3217" xr:uid="{00000000-0005-0000-0000-00004C190000}"/>
    <cellStyle name="Comma 2 7 3 5 3" xfId="12987" xr:uid="{00000000-0005-0000-0000-0000A0650000}"/>
    <cellStyle name="Comma 2 7 3 6 2" xfId="10305" xr:uid="{00000000-0005-0000-0000-00006C500000}"/>
    <cellStyle name="Comma 2 7 3 7" xfId="4285" xr:uid="{00000000-0005-0000-0000-0000C7210000}"/>
    <cellStyle name="Comma 2 7 3 9" xfId="14055" xr:uid="{00000000-0005-0000-0000-00001B6E0000}"/>
    <cellStyle name="Comma 2 7 4 2" xfId="1689" xr:uid="{00000000-0005-0000-0000-00004B0D0000}"/>
    <cellStyle name="Comma 2 7 4 2 2 2" xfId="7688" xr:uid="{00000000-0005-0000-0000-0000F03B0000}"/>
    <cellStyle name="Comma 2 7 4 2 3" xfId="3844" xr:uid="{00000000-0005-0000-0000-0000411E0000}"/>
    <cellStyle name="Comma 2 7 4 2 3 3" xfId="13614" xr:uid="{00000000-0005-0000-0000-0000956A0000}"/>
    <cellStyle name="Comma 2 7 4 2 4 2" xfId="11460" xr:uid="{00000000-0005-0000-0000-00009F590000}"/>
    <cellStyle name="Comma 2 7 4 2 6" xfId="9864" xr:uid="{00000000-0005-0000-0000-0000E64C0000}"/>
    <cellStyle name="Comma 2 7 4 3" xfId="1161" xr:uid="{00000000-0005-0000-0000-00000D090000}"/>
    <cellStyle name="Comma 2 7 4 3 3" xfId="10933" xr:uid="{00000000-0005-0000-0000-000061550000}"/>
    <cellStyle name="Comma 2 7 4 4" xfId="2219" xr:uid="{00000000-0005-0000-0000-000088110000}"/>
    <cellStyle name="Comma 2 7 4 4 3" xfId="11989" xr:uid="{00000000-0005-0000-0000-0000DC5D0000}"/>
    <cellStyle name="Comma 2 7 4 5 2" xfId="8234" xr:uid="{00000000-0005-0000-0000-00002D400000}"/>
    <cellStyle name="Comma 2 7 4 6" xfId="5488" xr:uid="{00000000-0005-0000-0000-0000F92A0000}"/>
    <cellStyle name="Comma 2 7 4 6 3" xfId="15258" xr:uid="{00000000-0005-0000-0000-00004D770000}"/>
    <cellStyle name="Comma 2 7 4 8" xfId="9337" xr:uid="{00000000-0005-0000-0000-0000A8480000}"/>
    <cellStyle name="Comma 2 7 5" xfId="681" xr:uid="{00000000-0005-0000-0000-00003A050000}"/>
    <cellStyle name="Comma 2 7 5 2 2" xfId="2860" xr:uid="{00000000-0005-0000-0000-00007B160000}"/>
    <cellStyle name="Comma 2 7 5 2 2 3" xfId="12630" xr:uid="{00000000-0005-0000-0000-0000CF620000}"/>
    <cellStyle name="Comma 2 7 5 2 3 2" xfId="8875" xr:uid="{00000000-0005-0000-0000-000020450000}"/>
    <cellStyle name="Comma 2 7 5 2 4" xfId="6687" xr:uid="{00000000-0005-0000-0000-00002A340000}"/>
    <cellStyle name="Comma 2 7 5 2 5" xfId="5026" xr:uid="{00000000-0005-0000-0000-000071270000}"/>
    <cellStyle name="Comma 2 7 5 2 7" xfId="14796" xr:uid="{00000000-0005-0000-0000-0000C5730000}"/>
    <cellStyle name="Comma 2 7 5 3 2" xfId="6128" xr:uid="{00000000-0005-0000-0000-0000EC2F0000}"/>
    <cellStyle name="Comma 2 7 5 3 4" xfId="15898" xr:uid="{00000000-0005-0000-0000-0000407C0000}"/>
    <cellStyle name="Comma 2 7 5 4 2" xfId="7243" xr:uid="{00000000-0005-0000-0000-000067380000}"/>
    <cellStyle name="Comma 2 7 5 5" xfId="3399" xr:uid="{00000000-0005-0000-0000-0000B81A0000}"/>
    <cellStyle name="Comma 2 7 5 5 3" xfId="13169" xr:uid="{00000000-0005-0000-0000-00000C670000}"/>
    <cellStyle name="Comma 2 7 5 6 2" xfId="10487" xr:uid="{00000000-0005-0000-0000-0000D8510000}"/>
    <cellStyle name="Comma 2 7 5 7" xfId="4467" xr:uid="{00000000-0005-0000-0000-000033230000}"/>
    <cellStyle name="Comma 2 7 5 9" xfId="14237" xr:uid="{00000000-0005-0000-0000-0000876F0000}"/>
    <cellStyle name="Comma 2 7 6 2" xfId="1870" xr:uid="{00000000-0005-0000-0000-0000B50E0000}"/>
    <cellStyle name="Comma 2 7 6 2 2 2" xfId="7869" xr:uid="{00000000-0005-0000-0000-00005A3D0000}"/>
    <cellStyle name="Comma 2 7 6 2 3" xfId="4025" xr:uid="{00000000-0005-0000-0000-0000AB1F0000}"/>
    <cellStyle name="Comma 2 7 6 2 3 3" xfId="13795" xr:uid="{00000000-0005-0000-0000-0000FF6B0000}"/>
    <cellStyle name="Comma 2 7 6 2 4 2" xfId="11641" xr:uid="{00000000-0005-0000-0000-0000095B0000}"/>
    <cellStyle name="Comma 2 7 6 2 6" xfId="10045" xr:uid="{00000000-0005-0000-0000-0000504E0000}"/>
    <cellStyle name="Comma 2 7 6 3" xfId="1342" xr:uid="{00000000-0005-0000-0000-0000770A0000}"/>
    <cellStyle name="Comma 2 7 6 3 3" xfId="11113" xr:uid="{00000000-0005-0000-0000-0000CB560000}"/>
    <cellStyle name="Comma 2 7 6 4" xfId="2399" xr:uid="{00000000-0005-0000-0000-0000F2120000}"/>
    <cellStyle name="Comma 2 7 6 4 3" xfId="12169" xr:uid="{00000000-0005-0000-0000-0000465F0000}"/>
    <cellStyle name="Comma 2 7 6 5 2" xfId="8414" xr:uid="{00000000-0005-0000-0000-000097410000}"/>
    <cellStyle name="Comma 2 7 6 6" xfId="5668" xr:uid="{00000000-0005-0000-0000-0000632C0000}"/>
    <cellStyle name="Comma 2 7 6 6 3" xfId="15438" xr:uid="{00000000-0005-0000-0000-0000B7780000}"/>
    <cellStyle name="Comma 2 7 6 8" xfId="9517" xr:uid="{00000000-0005-0000-0000-0000124A0000}"/>
    <cellStyle name="Comma 2 7 7" xfId="1422" xr:uid="{00000000-0005-0000-0000-0000240B0000}"/>
    <cellStyle name="Comma 2 7 7 2 2" xfId="7421" xr:uid="{00000000-0005-0000-0000-0000C9390000}"/>
    <cellStyle name="Comma 2 7 7 3" xfId="3577" xr:uid="{00000000-0005-0000-0000-00001A1C0000}"/>
    <cellStyle name="Comma 2 7 7 3 3" xfId="13347" xr:uid="{00000000-0005-0000-0000-00006E680000}"/>
    <cellStyle name="Comma 2 7 7 4 2" xfId="11193" xr:uid="{00000000-0005-0000-0000-000078570000}"/>
    <cellStyle name="Comma 2 7 7 6" xfId="9597" xr:uid="{00000000-0005-0000-0000-0000BF4A0000}"/>
    <cellStyle name="Comma 2 7 8" xfId="894" xr:uid="{00000000-0005-0000-0000-0000E6060000}"/>
    <cellStyle name="Comma 2 7 8 3" xfId="10665" xr:uid="{00000000-0005-0000-0000-00003A530000}"/>
    <cellStyle name="Comma 2 7 9" xfId="1951" xr:uid="{00000000-0005-0000-0000-0000620F0000}"/>
    <cellStyle name="Comma 2 7 9 3" xfId="11722" xr:uid="{00000000-0005-0000-0000-0000B65B0000}"/>
    <cellStyle name="Comma 2 8 10" xfId="3036" xr:uid="{00000000-0005-0000-0000-0000E6170000}"/>
    <cellStyle name="Comma 2 8 10 3" xfId="12806" xr:uid="{00000000-0005-0000-0000-00003A640000}"/>
    <cellStyle name="Comma 2 8 11 2" xfId="10124" xr:uid="{00000000-0005-0000-0000-0000064F0000}"/>
    <cellStyle name="Comma 2 8 12" xfId="4104" xr:uid="{00000000-0005-0000-0000-000061200000}"/>
    <cellStyle name="Comma 2 8 14" xfId="13874" xr:uid="{00000000-0005-0000-0000-0000B56C0000}"/>
    <cellStyle name="Comma 2 8 2 2" xfId="1510" xr:uid="{00000000-0005-0000-0000-0000E40B0000}"/>
    <cellStyle name="Comma 2 8 2 2 2 2" xfId="7509" xr:uid="{00000000-0005-0000-0000-0000893A0000}"/>
    <cellStyle name="Comma 2 8 2 2 3" xfId="3665" xr:uid="{00000000-0005-0000-0000-0000DA1C0000}"/>
    <cellStyle name="Comma 2 8 2 2 3 3" xfId="13435" xr:uid="{00000000-0005-0000-0000-00002E690000}"/>
    <cellStyle name="Comma 2 8 2 2 4 2" xfId="11281" xr:uid="{00000000-0005-0000-0000-000038580000}"/>
    <cellStyle name="Comma 2 8 2 2 6" xfId="9685" xr:uid="{00000000-0005-0000-0000-00007F4B0000}"/>
    <cellStyle name="Comma 2 8 2 3" xfId="982" xr:uid="{00000000-0005-0000-0000-0000A6070000}"/>
    <cellStyle name="Comma 2 8 2 3 3" xfId="10754" xr:uid="{00000000-0005-0000-0000-0000FA530000}"/>
    <cellStyle name="Comma 2 8 2 4" xfId="2040" xr:uid="{00000000-0005-0000-0000-000021100000}"/>
    <cellStyle name="Comma 2 8 2 4 3" xfId="11810" xr:uid="{00000000-0005-0000-0000-0000755C0000}"/>
    <cellStyle name="Comma 2 8 2 5 2" xfId="8055" xr:uid="{00000000-0005-0000-0000-0000C63E0000}"/>
    <cellStyle name="Comma 2 8 2 6" xfId="5309" xr:uid="{00000000-0005-0000-0000-000092290000}"/>
    <cellStyle name="Comma 2 8 2 6 3" xfId="15079" xr:uid="{00000000-0005-0000-0000-0000E6750000}"/>
    <cellStyle name="Comma 2 8 2 8" xfId="9158" xr:uid="{00000000-0005-0000-0000-000041470000}"/>
    <cellStyle name="Comma 2 8 3" xfId="448" xr:uid="{00000000-0005-0000-0000-00006A030000}"/>
    <cellStyle name="Comma 2 8 3 2 2" xfId="2681" xr:uid="{00000000-0005-0000-0000-000018150000}"/>
    <cellStyle name="Comma 2 8 3 2 2 3" xfId="12451" xr:uid="{00000000-0005-0000-0000-00006C610000}"/>
    <cellStyle name="Comma 2 8 3 2 3 2" xfId="8696" xr:uid="{00000000-0005-0000-0000-0000BD430000}"/>
    <cellStyle name="Comma 2 8 3 2 4" xfId="6508" xr:uid="{00000000-0005-0000-0000-0000C7320000}"/>
    <cellStyle name="Comma 2 8 3 2 5" xfId="4847" xr:uid="{00000000-0005-0000-0000-00000E260000}"/>
    <cellStyle name="Comma 2 8 3 2 7" xfId="14617" xr:uid="{00000000-0005-0000-0000-000062720000}"/>
    <cellStyle name="Comma 2 8 3 3 2" xfId="5949" xr:uid="{00000000-0005-0000-0000-0000892E0000}"/>
    <cellStyle name="Comma 2 8 3 3 4" xfId="15719" xr:uid="{00000000-0005-0000-0000-0000DD7A0000}"/>
    <cellStyle name="Comma 2 8 3 4 2" xfId="7064" xr:uid="{00000000-0005-0000-0000-000004370000}"/>
    <cellStyle name="Comma 2 8 3 5" xfId="3220" xr:uid="{00000000-0005-0000-0000-000055190000}"/>
    <cellStyle name="Comma 2 8 3 5 3" xfId="12990" xr:uid="{00000000-0005-0000-0000-0000A9650000}"/>
    <cellStyle name="Comma 2 8 3 6 2" xfId="10308" xr:uid="{00000000-0005-0000-0000-000075500000}"/>
    <cellStyle name="Comma 2 8 3 7" xfId="4288" xr:uid="{00000000-0005-0000-0000-0000D0210000}"/>
    <cellStyle name="Comma 2 8 3 9" xfId="14058" xr:uid="{00000000-0005-0000-0000-0000246E0000}"/>
    <cellStyle name="Comma 2 8 4 2" xfId="1692" xr:uid="{00000000-0005-0000-0000-0000540D0000}"/>
    <cellStyle name="Comma 2 8 4 2 2 2" xfId="7691" xr:uid="{00000000-0005-0000-0000-0000F93B0000}"/>
    <cellStyle name="Comma 2 8 4 2 3" xfId="3847" xr:uid="{00000000-0005-0000-0000-00004A1E0000}"/>
    <cellStyle name="Comma 2 8 4 2 3 3" xfId="13617" xr:uid="{00000000-0005-0000-0000-00009E6A0000}"/>
    <cellStyle name="Comma 2 8 4 2 4 2" xfId="11463" xr:uid="{00000000-0005-0000-0000-0000A8590000}"/>
    <cellStyle name="Comma 2 8 4 2 6" xfId="9867" xr:uid="{00000000-0005-0000-0000-0000EF4C0000}"/>
    <cellStyle name="Comma 2 8 4 3" xfId="1164" xr:uid="{00000000-0005-0000-0000-000016090000}"/>
    <cellStyle name="Comma 2 8 4 3 3" xfId="10936" xr:uid="{00000000-0005-0000-0000-00006A550000}"/>
    <cellStyle name="Comma 2 8 4 4" xfId="2222" xr:uid="{00000000-0005-0000-0000-000091110000}"/>
    <cellStyle name="Comma 2 8 4 4 3" xfId="11992" xr:uid="{00000000-0005-0000-0000-0000E55D0000}"/>
    <cellStyle name="Comma 2 8 4 5 2" xfId="8237" xr:uid="{00000000-0005-0000-0000-000036400000}"/>
    <cellStyle name="Comma 2 8 4 6" xfId="5491" xr:uid="{00000000-0005-0000-0000-0000022B0000}"/>
    <cellStyle name="Comma 2 8 4 6 3" xfId="15261" xr:uid="{00000000-0005-0000-0000-000056770000}"/>
    <cellStyle name="Comma 2 8 4 8" xfId="9340" xr:uid="{00000000-0005-0000-0000-0000B1480000}"/>
    <cellStyle name="Comma 2 8 5" xfId="684" xr:uid="{00000000-0005-0000-0000-000043050000}"/>
    <cellStyle name="Comma 2 8 5 2 2" xfId="2863" xr:uid="{00000000-0005-0000-0000-000084160000}"/>
    <cellStyle name="Comma 2 8 5 2 2 3" xfId="12633" xr:uid="{00000000-0005-0000-0000-0000D8620000}"/>
    <cellStyle name="Comma 2 8 5 2 3 2" xfId="8878" xr:uid="{00000000-0005-0000-0000-000029450000}"/>
    <cellStyle name="Comma 2 8 5 2 4" xfId="6690" xr:uid="{00000000-0005-0000-0000-000033340000}"/>
    <cellStyle name="Comma 2 8 5 2 5" xfId="5029" xr:uid="{00000000-0005-0000-0000-00007A270000}"/>
    <cellStyle name="Comma 2 8 5 2 7" xfId="14799" xr:uid="{00000000-0005-0000-0000-0000CE730000}"/>
    <cellStyle name="Comma 2 8 5 3 2" xfId="6131" xr:uid="{00000000-0005-0000-0000-0000F52F0000}"/>
    <cellStyle name="Comma 2 8 5 3 4" xfId="15901" xr:uid="{00000000-0005-0000-0000-0000497C0000}"/>
    <cellStyle name="Comma 2 8 5 4 2" xfId="7246" xr:uid="{00000000-0005-0000-0000-000070380000}"/>
    <cellStyle name="Comma 2 8 5 5" xfId="3402" xr:uid="{00000000-0005-0000-0000-0000C11A0000}"/>
    <cellStyle name="Comma 2 8 5 5 3" xfId="13172" xr:uid="{00000000-0005-0000-0000-000015670000}"/>
    <cellStyle name="Comma 2 8 5 6 2" xfId="10490" xr:uid="{00000000-0005-0000-0000-0000E1510000}"/>
    <cellStyle name="Comma 2 8 5 7" xfId="4470" xr:uid="{00000000-0005-0000-0000-00003C230000}"/>
    <cellStyle name="Comma 2 8 5 9" xfId="14240" xr:uid="{00000000-0005-0000-0000-0000906F0000}"/>
    <cellStyle name="Comma 2 8 6 2" xfId="1873" xr:uid="{00000000-0005-0000-0000-0000BE0E0000}"/>
    <cellStyle name="Comma 2 8 6 2 2 2" xfId="7872" xr:uid="{00000000-0005-0000-0000-0000633D0000}"/>
    <cellStyle name="Comma 2 8 6 2 3" xfId="4028" xr:uid="{00000000-0005-0000-0000-0000B41F0000}"/>
    <cellStyle name="Comma 2 8 6 2 3 3" xfId="13798" xr:uid="{00000000-0005-0000-0000-0000086C0000}"/>
    <cellStyle name="Comma 2 8 6 2 4 2" xfId="11644" xr:uid="{00000000-0005-0000-0000-0000125B0000}"/>
    <cellStyle name="Comma 2 8 6 2 6" xfId="10048" xr:uid="{00000000-0005-0000-0000-0000594E0000}"/>
    <cellStyle name="Comma 2 8 6 3" xfId="1345" xr:uid="{00000000-0005-0000-0000-0000800A0000}"/>
    <cellStyle name="Comma 2 8 6 3 3" xfId="11116" xr:uid="{00000000-0005-0000-0000-0000D4560000}"/>
    <cellStyle name="Comma 2 8 6 4" xfId="2402" xr:uid="{00000000-0005-0000-0000-0000FB120000}"/>
    <cellStyle name="Comma 2 8 6 4 3" xfId="12172" xr:uid="{00000000-0005-0000-0000-00004F5F0000}"/>
    <cellStyle name="Comma 2 8 6 5 2" xfId="8417" xr:uid="{00000000-0005-0000-0000-0000A0410000}"/>
    <cellStyle name="Comma 2 8 6 6" xfId="5671" xr:uid="{00000000-0005-0000-0000-00006C2C0000}"/>
    <cellStyle name="Comma 2 8 6 6 3" xfId="15441" xr:uid="{00000000-0005-0000-0000-0000C0780000}"/>
    <cellStyle name="Comma 2 8 6 8" xfId="9520" xr:uid="{00000000-0005-0000-0000-00001B4A0000}"/>
    <cellStyle name="Comma 2 8 7" xfId="1425" xr:uid="{00000000-0005-0000-0000-00002D0B0000}"/>
    <cellStyle name="Comma 2 8 7 2 2" xfId="7424" xr:uid="{00000000-0005-0000-0000-0000D2390000}"/>
    <cellStyle name="Comma 2 8 7 3" xfId="3580" xr:uid="{00000000-0005-0000-0000-0000231C0000}"/>
    <cellStyle name="Comma 2 8 7 3 3" xfId="13350" xr:uid="{00000000-0005-0000-0000-000077680000}"/>
    <cellStyle name="Comma 2 8 7 4 2" xfId="11196" xr:uid="{00000000-0005-0000-0000-000081570000}"/>
    <cellStyle name="Comma 2 8 7 6" xfId="9600" xr:uid="{00000000-0005-0000-0000-0000C84A0000}"/>
    <cellStyle name="Comma 2 8 8" xfId="897" xr:uid="{00000000-0005-0000-0000-0000EF060000}"/>
    <cellStyle name="Comma 2 8 8 3" xfId="10668" xr:uid="{00000000-0005-0000-0000-000043530000}"/>
    <cellStyle name="Comma 2 8 9" xfId="1954" xr:uid="{00000000-0005-0000-0000-00006B0F0000}"/>
    <cellStyle name="Comma 2 8 9 3" xfId="11725" xr:uid="{00000000-0005-0000-0000-0000BF5B0000}"/>
    <cellStyle name="Comma 2 9 10" xfId="3040" xr:uid="{00000000-0005-0000-0000-0000F0170000}"/>
    <cellStyle name="Comma 2 9 10 3" xfId="12810" xr:uid="{00000000-0005-0000-0000-000044640000}"/>
    <cellStyle name="Comma 2 9 11 2" xfId="10128" xr:uid="{00000000-0005-0000-0000-0000104F0000}"/>
    <cellStyle name="Comma 2 9 12" xfId="4108" xr:uid="{00000000-0005-0000-0000-00006B200000}"/>
    <cellStyle name="Comma 2 9 14" xfId="13878" xr:uid="{00000000-0005-0000-0000-0000BF6C0000}"/>
    <cellStyle name="Comma 2 9 2 2" xfId="1514" xr:uid="{00000000-0005-0000-0000-0000EE0B0000}"/>
    <cellStyle name="Comma 2 9 2 2 2 2" xfId="7513" xr:uid="{00000000-0005-0000-0000-0000933A0000}"/>
    <cellStyle name="Comma 2 9 2 2 3" xfId="3669" xr:uid="{00000000-0005-0000-0000-0000E41C0000}"/>
    <cellStyle name="Comma 2 9 2 2 3 3" xfId="13439" xr:uid="{00000000-0005-0000-0000-000038690000}"/>
    <cellStyle name="Comma 2 9 2 2 4 2" xfId="11285" xr:uid="{00000000-0005-0000-0000-000042580000}"/>
    <cellStyle name="Comma 2 9 2 2 6" xfId="9689" xr:uid="{00000000-0005-0000-0000-0000894B0000}"/>
    <cellStyle name="Comma 2 9 2 3" xfId="986" xr:uid="{00000000-0005-0000-0000-0000B0070000}"/>
    <cellStyle name="Comma 2 9 2 3 3" xfId="10758" xr:uid="{00000000-0005-0000-0000-000004540000}"/>
    <cellStyle name="Comma 2 9 2 4" xfId="2044" xr:uid="{00000000-0005-0000-0000-00002B100000}"/>
    <cellStyle name="Comma 2 9 2 4 3" xfId="11814" xr:uid="{00000000-0005-0000-0000-00007F5C0000}"/>
    <cellStyle name="Comma 2 9 2 5 2" xfId="8059" xr:uid="{00000000-0005-0000-0000-0000D03E0000}"/>
    <cellStyle name="Comma 2 9 2 6" xfId="5313" xr:uid="{00000000-0005-0000-0000-00009C290000}"/>
    <cellStyle name="Comma 2 9 2 6 3" xfId="15083" xr:uid="{00000000-0005-0000-0000-0000F0750000}"/>
    <cellStyle name="Comma 2 9 2 8" xfId="9162" xr:uid="{00000000-0005-0000-0000-00004B470000}"/>
    <cellStyle name="Comma 2 9 3" xfId="452" xr:uid="{00000000-0005-0000-0000-000074030000}"/>
    <cellStyle name="Comma 2 9 3 2 2" xfId="2685" xr:uid="{00000000-0005-0000-0000-000022150000}"/>
    <cellStyle name="Comma 2 9 3 2 2 3" xfId="12455" xr:uid="{00000000-0005-0000-0000-000076610000}"/>
    <cellStyle name="Comma 2 9 3 2 3 2" xfId="8700" xr:uid="{00000000-0005-0000-0000-0000C7430000}"/>
    <cellStyle name="Comma 2 9 3 2 4" xfId="6512" xr:uid="{00000000-0005-0000-0000-0000D1320000}"/>
    <cellStyle name="Comma 2 9 3 2 5" xfId="4851" xr:uid="{00000000-0005-0000-0000-000018260000}"/>
    <cellStyle name="Comma 2 9 3 2 7" xfId="14621" xr:uid="{00000000-0005-0000-0000-00006C720000}"/>
    <cellStyle name="Comma 2 9 3 3 2" xfId="5953" xr:uid="{00000000-0005-0000-0000-0000932E0000}"/>
    <cellStyle name="Comma 2 9 3 3 4" xfId="15723" xr:uid="{00000000-0005-0000-0000-0000E77A0000}"/>
    <cellStyle name="Comma 2 9 3 4 2" xfId="7068" xr:uid="{00000000-0005-0000-0000-00000E370000}"/>
    <cellStyle name="Comma 2 9 3 5" xfId="3224" xr:uid="{00000000-0005-0000-0000-00005F190000}"/>
    <cellStyle name="Comma 2 9 3 5 3" xfId="12994" xr:uid="{00000000-0005-0000-0000-0000B3650000}"/>
    <cellStyle name="Comma 2 9 3 6 2" xfId="10312" xr:uid="{00000000-0005-0000-0000-00007F500000}"/>
    <cellStyle name="Comma 2 9 3 7" xfId="4292" xr:uid="{00000000-0005-0000-0000-0000DA210000}"/>
    <cellStyle name="Comma 2 9 3 9" xfId="14062" xr:uid="{00000000-0005-0000-0000-00002E6E0000}"/>
    <cellStyle name="Comma 2 9 4 2" xfId="1696" xr:uid="{00000000-0005-0000-0000-00005E0D0000}"/>
    <cellStyle name="Comma 2 9 4 2 2 2" xfId="7695" xr:uid="{00000000-0005-0000-0000-0000033C0000}"/>
    <cellStyle name="Comma 2 9 4 2 3" xfId="3851" xr:uid="{00000000-0005-0000-0000-0000541E0000}"/>
    <cellStyle name="Comma 2 9 4 2 3 3" xfId="13621" xr:uid="{00000000-0005-0000-0000-0000A86A0000}"/>
    <cellStyle name="Comma 2 9 4 2 4 2" xfId="11467" xr:uid="{00000000-0005-0000-0000-0000B2590000}"/>
    <cellStyle name="Comma 2 9 4 2 6" xfId="9871" xr:uid="{00000000-0005-0000-0000-0000F94C0000}"/>
    <cellStyle name="Comma 2 9 4 3" xfId="1168" xr:uid="{00000000-0005-0000-0000-000020090000}"/>
    <cellStyle name="Comma 2 9 4 3 3" xfId="10940" xr:uid="{00000000-0005-0000-0000-000074550000}"/>
    <cellStyle name="Comma 2 9 4 4" xfId="2226" xr:uid="{00000000-0005-0000-0000-00009B110000}"/>
    <cellStyle name="Comma 2 9 4 4 3" xfId="11996" xr:uid="{00000000-0005-0000-0000-0000EF5D0000}"/>
    <cellStyle name="Comma 2 9 4 5 2" xfId="8241" xr:uid="{00000000-0005-0000-0000-000040400000}"/>
    <cellStyle name="Comma 2 9 4 6" xfId="5495" xr:uid="{00000000-0005-0000-0000-00000C2B0000}"/>
    <cellStyle name="Comma 2 9 4 6 3" xfId="15265" xr:uid="{00000000-0005-0000-0000-000060770000}"/>
    <cellStyle name="Comma 2 9 4 8" xfId="9344" xr:uid="{00000000-0005-0000-0000-0000BB480000}"/>
    <cellStyle name="Comma 2 9 5" xfId="688" xr:uid="{00000000-0005-0000-0000-00004D050000}"/>
    <cellStyle name="Comma 2 9 5 2 2" xfId="2867" xr:uid="{00000000-0005-0000-0000-00008E160000}"/>
    <cellStyle name="Comma 2 9 5 2 2 3" xfId="12637" xr:uid="{00000000-0005-0000-0000-0000E2620000}"/>
    <cellStyle name="Comma 2 9 5 2 3 2" xfId="8882" xr:uid="{00000000-0005-0000-0000-000033450000}"/>
    <cellStyle name="Comma 2 9 5 2 4" xfId="6694" xr:uid="{00000000-0005-0000-0000-00003D340000}"/>
    <cellStyle name="Comma 2 9 5 2 5" xfId="5033" xr:uid="{00000000-0005-0000-0000-000084270000}"/>
    <cellStyle name="Comma 2 9 5 2 7" xfId="14803" xr:uid="{00000000-0005-0000-0000-0000D8730000}"/>
    <cellStyle name="Comma 2 9 5 3 2" xfId="6135" xr:uid="{00000000-0005-0000-0000-0000FF2F0000}"/>
    <cellStyle name="Comma 2 9 5 3 4" xfId="15905" xr:uid="{00000000-0005-0000-0000-0000537C0000}"/>
    <cellStyle name="Comma 2 9 5 4 2" xfId="7250" xr:uid="{00000000-0005-0000-0000-00007A380000}"/>
    <cellStyle name="Comma 2 9 5 5" xfId="3406" xr:uid="{00000000-0005-0000-0000-0000CB1A0000}"/>
    <cellStyle name="Comma 2 9 5 5 3" xfId="13176" xr:uid="{00000000-0005-0000-0000-00001F670000}"/>
    <cellStyle name="Comma 2 9 5 6 2" xfId="10494" xr:uid="{00000000-0005-0000-0000-0000EB510000}"/>
    <cellStyle name="Comma 2 9 5 7" xfId="4474" xr:uid="{00000000-0005-0000-0000-000046230000}"/>
    <cellStyle name="Comma 2 9 5 9" xfId="14244" xr:uid="{00000000-0005-0000-0000-00009A6F0000}"/>
    <cellStyle name="Comma 2 9 6 2" xfId="1877" xr:uid="{00000000-0005-0000-0000-0000C80E0000}"/>
    <cellStyle name="Comma 2 9 6 2 2 2" xfId="7876" xr:uid="{00000000-0005-0000-0000-00006D3D0000}"/>
    <cellStyle name="Comma 2 9 6 2 3" xfId="4032" xr:uid="{00000000-0005-0000-0000-0000BE1F0000}"/>
    <cellStyle name="Comma 2 9 6 2 3 3" xfId="13802" xr:uid="{00000000-0005-0000-0000-0000126C0000}"/>
    <cellStyle name="Comma 2 9 6 2 4 2" xfId="11648" xr:uid="{00000000-0005-0000-0000-00001C5B0000}"/>
    <cellStyle name="Comma 2 9 6 2 6" xfId="10052" xr:uid="{00000000-0005-0000-0000-0000634E0000}"/>
    <cellStyle name="Comma 2 9 6 3" xfId="1349" xr:uid="{00000000-0005-0000-0000-00008A0A0000}"/>
    <cellStyle name="Comma 2 9 6 3 3" xfId="11120" xr:uid="{00000000-0005-0000-0000-0000DE560000}"/>
    <cellStyle name="Comma 2 9 6 4" xfId="2406" xr:uid="{00000000-0005-0000-0000-000005130000}"/>
    <cellStyle name="Comma 2 9 6 4 3" xfId="12176" xr:uid="{00000000-0005-0000-0000-0000595F0000}"/>
    <cellStyle name="Comma 2 9 6 5 2" xfId="8421" xr:uid="{00000000-0005-0000-0000-0000AA410000}"/>
    <cellStyle name="Comma 2 9 6 6" xfId="5675" xr:uid="{00000000-0005-0000-0000-0000762C0000}"/>
    <cellStyle name="Comma 2 9 6 6 3" xfId="15445" xr:uid="{00000000-0005-0000-0000-0000CA780000}"/>
    <cellStyle name="Comma 2 9 6 8" xfId="9524" xr:uid="{00000000-0005-0000-0000-0000254A0000}"/>
    <cellStyle name="Comma 2 9 7" xfId="1429" xr:uid="{00000000-0005-0000-0000-0000370B0000}"/>
    <cellStyle name="Comma 2 9 7 2 2" xfId="7428" xr:uid="{00000000-0005-0000-0000-0000DC390000}"/>
    <cellStyle name="Comma 2 9 7 3" xfId="3584" xr:uid="{00000000-0005-0000-0000-00002D1C0000}"/>
    <cellStyle name="Comma 2 9 7 3 3" xfId="13354" xr:uid="{00000000-0005-0000-0000-000081680000}"/>
    <cellStyle name="Comma 2 9 7 4 2" xfId="11200" xr:uid="{00000000-0005-0000-0000-00008B570000}"/>
    <cellStyle name="Comma 2 9 7 6" xfId="9604" xr:uid="{00000000-0005-0000-0000-0000D24A0000}"/>
    <cellStyle name="Comma 2 9 8" xfId="901" xr:uid="{00000000-0005-0000-0000-0000F9060000}"/>
    <cellStyle name="Comma 2 9 8 3" xfId="10672" xr:uid="{00000000-0005-0000-0000-00004D530000}"/>
    <cellStyle name="Comma 2 9 9" xfId="1958" xr:uid="{00000000-0005-0000-0000-0000750F0000}"/>
    <cellStyle name="Comma 2 9 9 3" xfId="11729" xr:uid="{00000000-0005-0000-0000-0000C95B0000}"/>
    <cellStyle name="Comma 20 10" xfId="3039" xr:uid="{00000000-0005-0000-0000-0000EF170000}"/>
    <cellStyle name="Comma 20 10 3" xfId="12809" xr:uid="{00000000-0005-0000-0000-000043640000}"/>
    <cellStyle name="Comma 20 11 2" xfId="10127" xr:uid="{00000000-0005-0000-0000-00000F4F0000}"/>
    <cellStyle name="Comma 20 12" xfId="4107" xr:uid="{00000000-0005-0000-0000-00006A200000}"/>
    <cellStyle name="Comma 20 14" xfId="13877" xr:uid="{00000000-0005-0000-0000-0000BE6C0000}"/>
    <cellStyle name="Comma 20 2 2" xfId="1513" xr:uid="{00000000-0005-0000-0000-0000ED0B0000}"/>
    <cellStyle name="Comma 20 2 2 2 2" xfId="7512" xr:uid="{00000000-0005-0000-0000-0000923A0000}"/>
    <cellStyle name="Comma 20 2 2 3" xfId="3668" xr:uid="{00000000-0005-0000-0000-0000E31C0000}"/>
    <cellStyle name="Comma 20 2 2 3 3" xfId="13438" xr:uid="{00000000-0005-0000-0000-000037690000}"/>
    <cellStyle name="Comma 20 2 2 4 2" xfId="11284" xr:uid="{00000000-0005-0000-0000-000041580000}"/>
    <cellStyle name="Comma 20 2 2 6" xfId="9688" xr:uid="{00000000-0005-0000-0000-0000884B0000}"/>
    <cellStyle name="Comma 20 2 3" xfId="985" xr:uid="{00000000-0005-0000-0000-0000AF070000}"/>
    <cellStyle name="Comma 20 2 3 3" xfId="10757" xr:uid="{00000000-0005-0000-0000-000003540000}"/>
    <cellStyle name="Comma 20 2 4" xfId="2043" xr:uid="{00000000-0005-0000-0000-00002A100000}"/>
    <cellStyle name="Comma 20 2 4 3" xfId="11813" xr:uid="{00000000-0005-0000-0000-00007E5C0000}"/>
    <cellStyle name="Comma 20 2 5 2" xfId="8058" xr:uid="{00000000-0005-0000-0000-0000CF3E0000}"/>
    <cellStyle name="Comma 20 2 6" xfId="5312" xr:uid="{00000000-0005-0000-0000-00009B290000}"/>
    <cellStyle name="Comma 20 2 6 3" xfId="15082" xr:uid="{00000000-0005-0000-0000-0000EF750000}"/>
    <cellStyle name="Comma 20 2 8" xfId="9161" xr:uid="{00000000-0005-0000-0000-00004A470000}"/>
    <cellStyle name="Comma 20 3" xfId="451" xr:uid="{00000000-0005-0000-0000-000073030000}"/>
    <cellStyle name="Comma 20 3 2 2" xfId="2684" xr:uid="{00000000-0005-0000-0000-000021150000}"/>
    <cellStyle name="Comma 20 3 2 2 3" xfId="12454" xr:uid="{00000000-0005-0000-0000-000075610000}"/>
    <cellStyle name="Comma 20 3 2 3 2" xfId="8699" xr:uid="{00000000-0005-0000-0000-0000C6430000}"/>
    <cellStyle name="Comma 20 3 2 4" xfId="6511" xr:uid="{00000000-0005-0000-0000-0000D0320000}"/>
    <cellStyle name="Comma 20 3 2 5" xfId="4850" xr:uid="{00000000-0005-0000-0000-000017260000}"/>
    <cellStyle name="Comma 20 3 2 7" xfId="14620" xr:uid="{00000000-0005-0000-0000-00006B720000}"/>
    <cellStyle name="Comma 20 3 3 2" xfId="5952" xr:uid="{00000000-0005-0000-0000-0000922E0000}"/>
    <cellStyle name="Comma 20 3 3 4" xfId="15722" xr:uid="{00000000-0005-0000-0000-0000E67A0000}"/>
    <cellStyle name="Comma 20 3 4 2" xfId="7067" xr:uid="{00000000-0005-0000-0000-00000D370000}"/>
    <cellStyle name="Comma 20 3 5" xfId="3223" xr:uid="{00000000-0005-0000-0000-00005E190000}"/>
    <cellStyle name="Comma 20 3 5 3" xfId="12993" xr:uid="{00000000-0005-0000-0000-0000B2650000}"/>
    <cellStyle name="Comma 20 3 6 2" xfId="10311" xr:uid="{00000000-0005-0000-0000-00007E500000}"/>
    <cellStyle name="Comma 20 3 7" xfId="4291" xr:uid="{00000000-0005-0000-0000-0000D9210000}"/>
    <cellStyle name="Comma 20 3 9" xfId="14061" xr:uid="{00000000-0005-0000-0000-00002D6E0000}"/>
    <cellStyle name="Comma 20 4 2" xfId="1695" xr:uid="{00000000-0005-0000-0000-00005D0D0000}"/>
    <cellStyle name="Comma 20 4 2 2 2" xfId="7694" xr:uid="{00000000-0005-0000-0000-0000023C0000}"/>
    <cellStyle name="Comma 20 4 2 3" xfId="3850" xr:uid="{00000000-0005-0000-0000-0000531E0000}"/>
    <cellStyle name="Comma 20 4 2 3 3" xfId="13620" xr:uid="{00000000-0005-0000-0000-0000A76A0000}"/>
    <cellStyle name="Comma 20 4 2 4 2" xfId="11466" xr:uid="{00000000-0005-0000-0000-0000B1590000}"/>
    <cellStyle name="Comma 20 4 2 6" xfId="9870" xr:uid="{00000000-0005-0000-0000-0000F84C0000}"/>
    <cellStyle name="Comma 20 4 3" xfId="1167" xr:uid="{00000000-0005-0000-0000-00001F090000}"/>
    <cellStyle name="Comma 20 4 3 3" xfId="10939" xr:uid="{00000000-0005-0000-0000-000073550000}"/>
    <cellStyle name="Comma 20 4 4" xfId="2225" xr:uid="{00000000-0005-0000-0000-00009A110000}"/>
    <cellStyle name="Comma 20 4 4 3" xfId="11995" xr:uid="{00000000-0005-0000-0000-0000EE5D0000}"/>
    <cellStyle name="Comma 20 4 5 2" xfId="8240" xr:uid="{00000000-0005-0000-0000-00003F400000}"/>
    <cellStyle name="Comma 20 4 6" xfId="5494" xr:uid="{00000000-0005-0000-0000-00000B2B0000}"/>
    <cellStyle name="Comma 20 4 6 3" xfId="15264" xr:uid="{00000000-0005-0000-0000-00005F770000}"/>
    <cellStyle name="Comma 20 4 8" xfId="9343" xr:uid="{00000000-0005-0000-0000-0000BA480000}"/>
    <cellStyle name="Comma 20 5" xfId="687" xr:uid="{00000000-0005-0000-0000-00004C050000}"/>
    <cellStyle name="Comma 20 5 2 2" xfId="2866" xr:uid="{00000000-0005-0000-0000-00008D160000}"/>
    <cellStyle name="Comma 20 5 2 2 3" xfId="12636" xr:uid="{00000000-0005-0000-0000-0000E1620000}"/>
    <cellStyle name="Comma 20 5 2 3 2" xfId="8881" xr:uid="{00000000-0005-0000-0000-000032450000}"/>
    <cellStyle name="Comma 20 5 2 4" xfId="6693" xr:uid="{00000000-0005-0000-0000-00003C340000}"/>
    <cellStyle name="Comma 20 5 2 5" xfId="5032" xr:uid="{00000000-0005-0000-0000-000083270000}"/>
    <cellStyle name="Comma 20 5 2 7" xfId="14802" xr:uid="{00000000-0005-0000-0000-0000D7730000}"/>
    <cellStyle name="Comma 20 5 3 2" xfId="6134" xr:uid="{00000000-0005-0000-0000-0000FE2F0000}"/>
    <cellStyle name="Comma 20 5 3 4" xfId="15904" xr:uid="{00000000-0005-0000-0000-0000527C0000}"/>
    <cellStyle name="Comma 20 5 4 2" xfId="7249" xr:uid="{00000000-0005-0000-0000-000079380000}"/>
    <cellStyle name="Comma 20 5 5" xfId="3405" xr:uid="{00000000-0005-0000-0000-0000CA1A0000}"/>
    <cellStyle name="Comma 20 5 5 3" xfId="13175" xr:uid="{00000000-0005-0000-0000-00001E670000}"/>
    <cellStyle name="Comma 20 5 6 2" xfId="10493" xr:uid="{00000000-0005-0000-0000-0000EA510000}"/>
    <cellStyle name="Comma 20 5 7" xfId="4473" xr:uid="{00000000-0005-0000-0000-000045230000}"/>
    <cellStyle name="Comma 20 5 9" xfId="14243" xr:uid="{00000000-0005-0000-0000-0000996F0000}"/>
    <cellStyle name="Comma 20 6 2" xfId="1876" xr:uid="{00000000-0005-0000-0000-0000C70E0000}"/>
    <cellStyle name="Comma 20 6 2 2 2" xfId="7875" xr:uid="{00000000-0005-0000-0000-00006C3D0000}"/>
    <cellStyle name="Comma 20 6 2 3" xfId="4031" xr:uid="{00000000-0005-0000-0000-0000BD1F0000}"/>
    <cellStyle name="Comma 20 6 2 3 3" xfId="13801" xr:uid="{00000000-0005-0000-0000-0000116C0000}"/>
    <cellStyle name="Comma 20 6 2 4 2" xfId="11647" xr:uid="{00000000-0005-0000-0000-00001B5B0000}"/>
    <cellStyle name="Comma 20 6 2 6" xfId="10051" xr:uid="{00000000-0005-0000-0000-0000624E0000}"/>
    <cellStyle name="Comma 20 6 3" xfId="1348" xr:uid="{00000000-0005-0000-0000-0000890A0000}"/>
    <cellStyle name="Comma 20 6 3 3" xfId="11119" xr:uid="{00000000-0005-0000-0000-0000DD560000}"/>
    <cellStyle name="Comma 20 6 4" xfId="2405" xr:uid="{00000000-0005-0000-0000-000004130000}"/>
    <cellStyle name="Comma 20 6 4 3" xfId="12175" xr:uid="{00000000-0005-0000-0000-0000585F0000}"/>
    <cellStyle name="Comma 20 6 5 2" xfId="8420" xr:uid="{00000000-0005-0000-0000-0000A9410000}"/>
    <cellStyle name="Comma 20 6 6" xfId="5674" xr:uid="{00000000-0005-0000-0000-0000752C0000}"/>
    <cellStyle name="Comma 20 6 6 3" xfId="15444" xr:uid="{00000000-0005-0000-0000-0000C9780000}"/>
    <cellStyle name="Comma 20 6 8" xfId="9523" xr:uid="{00000000-0005-0000-0000-0000244A0000}"/>
    <cellStyle name="Comma 20 7" xfId="1428" xr:uid="{00000000-0005-0000-0000-0000360B0000}"/>
    <cellStyle name="Comma 20 7 2 2" xfId="7427" xr:uid="{00000000-0005-0000-0000-0000DB390000}"/>
    <cellStyle name="Comma 20 7 3" xfId="3583" xr:uid="{00000000-0005-0000-0000-00002C1C0000}"/>
    <cellStyle name="Comma 20 7 3 3" xfId="13353" xr:uid="{00000000-0005-0000-0000-000080680000}"/>
    <cellStyle name="Comma 20 7 4 2" xfId="11199" xr:uid="{00000000-0005-0000-0000-00008A570000}"/>
    <cellStyle name="Comma 20 7 6" xfId="9603" xr:uid="{00000000-0005-0000-0000-0000D14A0000}"/>
    <cellStyle name="Comma 20 8" xfId="900" xr:uid="{00000000-0005-0000-0000-0000F8060000}"/>
    <cellStyle name="Comma 20 8 3" xfId="10671" xr:uid="{00000000-0005-0000-0000-00004C530000}"/>
    <cellStyle name="Comma 20 9" xfId="1957" xr:uid="{00000000-0005-0000-0000-0000740F0000}"/>
    <cellStyle name="Comma 20 9 3" xfId="11728" xr:uid="{00000000-0005-0000-0000-0000C85B0000}"/>
    <cellStyle name="Comma 21 10" xfId="3043" xr:uid="{00000000-0005-0000-0000-0000F8170000}"/>
    <cellStyle name="Comma 21 10 3" xfId="12813" xr:uid="{00000000-0005-0000-0000-00004C640000}"/>
    <cellStyle name="Comma 21 11 2" xfId="10131" xr:uid="{00000000-0005-0000-0000-0000184F0000}"/>
    <cellStyle name="Comma 21 12" xfId="4111" xr:uid="{00000000-0005-0000-0000-000073200000}"/>
    <cellStyle name="Comma 21 14" xfId="13881" xr:uid="{00000000-0005-0000-0000-0000C76C0000}"/>
    <cellStyle name="Comma 21 2 2" xfId="1517" xr:uid="{00000000-0005-0000-0000-0000F60B0000}"/>
    <cellStyle name="Comma 21 2 2 2 2" xfId="7516" xr:uid="{00000000-0005-0000-0000-00009B3A0000}"/>
    <cellStyle name="Comma 21 2 2 3" xfId="3672" xr:uid="{00000000-0005-0000-0000-0000EC1C0000}"/>
    <cellStyle name="Comma 21 2 2 3 3" xfId="13442" xr:uid="{00000000-0005-0000-0000-000040690000}"/>
    <cellStyle name="Comma 21 2 2 4 2" xfId="11288" xr:uid="{00000000-0005-0000-0000-00004A580000}"/>
    <cellStyle name="Comma 21 2 2 6" xfId="9692" xr:uid="{00000000-0005-0000-0000-0000914B0000}"/>
    <cellStyle name="Comma 21 2 3" xfId="989" xr:uid="{00000000-0005-0000-0000-0000B8070000}"/>
    <cellStyle name="Comma 21 2 3 3" xfId="10761" xr:uid="{00000000-0005-0000-0000-00000C540000}"/>
    <cellStyle name="Comma 21 2 4" xfId="2047" xr:uid="{00000000-0005-0000-0000-000033100000}"/>
    <cellStyle name="Comma 21 2 4 3" xfId="11817" xr:uid="{00000000-0005-0000-0000-0000875C0000}"/>
    <cellStyle name="Comma 21 2 5 2" xfId="8062" xr:uid="{00000000-0005-0000-0000-0000D83E0000}"/>
    <cellStyle name="Comma 21 2 6" xfId="5316" xr:uid="{00000000-0005-0000-0000-0000A4290000}"/>
    <cellStyle name="Comma 21 2 6 3" xfId="15086" xr:uid="{00000000-0005-0000-0000-0000F8750000}"/>
    <cellStyle name="Comma 21 2 8" xfId="9165" xr:uid="{00000000-0005-0000-0000-000053470000}"/>
    <cellStyle name="Comma 21 3" xfId="455" xr:uid="{00000000-0005-0000-0000-00007C030000}"/>
    <cellStyle name="Comma 21 3 2 2" xfId="2688" xr:uid="{00000000-0005-0000-0000-00002A150000}"/>
    <cellStyle name="Comma 21 3 2 2 3" xfId="12458" xr:uid="{00000000-0005-0000-0000-00007E610000}"/>
    <cellStyle name="Comma 21 3 2 3 2" xfId="8703" xr:uid="{00000000-0005-0000-0000-0000CF430000}"/>
    <cellStyle name="Comma 21 3 2 4" xfId="6515" xr:uid="{00000000-0005-0000-0000-0000D9320000}"/>
    <cellStyle name="Comma 21 3 2 5" xfId="4854" xr:uid="{00000000-0005-0000-0000-000020260000}"/>
    <cellStyle name="Comma 21 3 2 7" xfId="14624" xr:uid="{00000000-0005-0000-0000-000074720000}"/>
    <cellStyle name="Comma 21 3 3 2" xfId="5956" xr:uid="{00000000-0005-0000-0000-00009B2E0000}"/>
    <cellStyle name="Comma 21 3 3 4" xfId="15726" xr:uid="{00000000-0005-0000-0000-0000EF7A0000}"/>
    <cellStyle name="Comma 21 3 4 2" xfId="7071" xr:uid="{00000000-0005-0000-0000-000016370000}"/>
    <cellStyle name="Comma 21 3 5" xfId="3227" xr:uid="{00000000-0005-0000-0000-000067190000}"/>
    <cellStyle name="Comma 21 3 5 3" xfId="12997" xr:uid="{00000000-0005-0000-0000-0000BB650000}"/>
    <cellStyle name="Comma 21 3 6 2" xfId="10315" xr:uid="{00000000-0005-0000-0000-000087500000}"/>
    <cellStyle name="Comma 21 3 7" xfId="4295" xr:uid="{00000000-0005-0000-0000-0000E2210000}"/>
    <cellStyle name="Comma 21 3 9" xfId="14065" xr:uid="{00000000-0005-0000-0000-0000366E0000}"/>
    <cellStyle name="Comma 21 4 2" xfId="1699" xr:uid="{00000000-0005-0000-0000-0000660D0000}"/>
    <cellStyle name="Comma 21 4 2 2 2" xfId="7698" xr:uid="{00000000-0005-0000-0000-00000B3C0000}"/>
    <cellStyle name="Comma 21 4 2 3" xfId="3854" xr:uid="{00000000-0005-0000-0000-00005C1E0000}"/>
    <cellStyle name="Comma 21 4 2 3 3" xfId="13624" xr:uid="{00000000-0005-0000-0000-0000B06A0000}"/>
    <cellStyle name="Comma 21 4 2 4 2" xfId="11470" xr:uid="{00000000-0005-0000-0000-0000BA590000}"/>
    <cellStyle name="Comma 21 4 2 6" xfId="9874" xr:uid="{00000000-0005-0000-0000-0000014D0000}"/>
    <cellStyle name="Comma 21 4 3" xfId="1171" xr:uid="{00000000-0005-0000-0000-000028090000}"/>
    <cellStyle name="Comma 21 4 3 3" xfId="10943" xr:uid="{00000000-0005-0000-0000-00007C550000}"/>
    <cellStyle name="Comma 21 4 4" xfId="2229" xr:uid="{00000000-0005-0000-0000-0000A3110000}"/>
    <cellStyle name="Comma 21 4 4 3" xfId="11999" xr:uid="{00000000-0005-0000-0000-0000F75D0000}"/>
    <cellStyle name="Comma 21 4 5 2" xfId="8244" xr:uid="{00000000-0005-0000-0000-000048400000}"/>
    <cellStyle name="Comma 21 4 6" xfId="5498" xr:uid="{00000000-0005-0000-0000-0000142B0000}"/>
    <cellStyle name="Comma 21 4 6 3" xfId="15268" xr:uid="{00000000-0005-0000-0000-000068770000}"/>
    <cellStyle name="Comma 21 4 8" xfId="9347" xr:uid="{00000000-0005-0000-0000-0000C3480000}"/>
    <cellStyle name="Comma 21 5" xfId="691" xr:uid="{00000000-0005-0000-0000-000055050000}"/>
    <cellStyle name="Comma 21 5 2 2" xfId="2870" xr:uid="{00000000-0005-0000-0000-000096160000}"/>
    <cellStyle name="Comma 21 5 2 2 3" xfId="12640" xr:uid="{00000000-0005-0000-0000-0000EA620000}"/>
    <cellStyle name="Comma 21 5 2 3 2" xfId="8885" xr:uid="{00000000-0005-0000-0000-00003B450000}"/>
    <cellStyle name="Comma 21 5 2 4" xfId="6697" xr:uid="{00000000-0005-0000-0000-000045340000}"/>
    <cellStyle name="Comma 21 5 2 5" xfId="5036" xr:uid="{00000000-0005-0000-0000-00008C270000}"/>
    <cellStyle name="Comma 21 5 2 7" xfId="14806" xr:uid="{00000000-0005-0000-0000-0000E0730000}"/>
    <cellStyle name="Comma 21 5 3 2" xfId="6138" xr:uid="{00000000-0005-0000-0000-000007300000}"/>
    <cellStyle name="Comma 21 5 3 4" xfId="15908" xr:uid="{00000000-0005-0000-0000-00005B7C0000}"/>
    <cellStyle name="Comma 21 5 4 2" xfId="7253" xr:uid="{00000000-0005-0000-0000-000082380000}"/>
    <cellStyle name="Comma 21 5 5" xfId="3409" xr:uid="{00000000-0005-0000-0000-0000D31A0000}"/>
    <cellStyle name="Comma 21 5 5 3" xfId="13179" xr:uid="{00000000-0005-0000-0000-000027670000}"/>
    <cellStyle name="Comma 21 5 6 2" xfId="10497" xr:uid="{00000000-0005-0000-0000-0000F3510000}"/>
    <cellStyle name="Comma 21 5 7" xfId="4477" xr:uid="{00000000-0005-0000-0000-00004E230000}"/>
    <cellStyle name="Comma 21 5 9" xfId="14247" xr:uid="{00000000-0005-0000-0000-0000A26F0000}"/>
    <cellStyle name="Comma 21 6 2" xfId="1880" xr:uid="{00000000-0005-0000-0000-0000D00E0000}"/>
    <cellStyle name="Comma 21 6 2 2 2" xfId="7879" xr:uid="{00000000-0005-0000-0000-0000753D0000}"/>
    <cellStyle name="Comma 21 6 2 3" xfId="4035" xr:uid="{00000000-0005-0000-0000-0000C61F0000}"/>
    <cellStyle name="Comma 21 6 2 3 3" xfId="13805" xr:uid="{00000000-0005-0000-0000-00001A6C0000}"/>
    <cellStyle name="Comma 21 6 2 4 2" xfId="11651" xr:uid="{00000000-0005-0000-0000-0000245B0000}"/>
    <cellStyle name="Comma 21 6 2 6" xfId="10055" xr:uid="{00000000-0005-0000-0000-00006B4E0000}"/>
    <cellStyle name="Comma 21 6 3" xfId="1352" xr:uid="{00000000-0005-0000-0000-0000920A0000}"/>
    <cellStyle name="Comma 21 6 3 3" xfId="11123" xr:uid="{00000000-0005-0000-0000-0000E6560000}"/>
    <cellStyle name="Comma 21 6 4" xfId="2409" xr:uid="{00000000-0005-0000-0000-00000D130000}"/>
    <cellStyle name="Comma 21 6 4 3" xfId="12179" xr:uid="{00000000-0005-0000-0000-0000615F0000}"/>
    <cellStyle name="Comma 21 6 5 2" xfId="8424" xr:uid="{00000000-0005-0000-0000-0000B2410000}"/>
    <cellStyle name="Comma 21 6 6" xfId="5678" xr:uid="{00000000-0005-0000-0000-00007E2C0000}"/>
    <cellStyle name="Comma 21 6 6 3" xfId="15448" xr:uid="{00000000-0005-0000-0000-0000D2780000}"/>
    <cellStyle name="Comma 21 6 8" xfId="9527" xr:uid="{00000000-0005-0000-0000-00002D4A0000}"/>
    <cellStyle name="Comma 21 7" xfId="1432" xr:uid="{00000000-0005-0000-0000-00003F0B0000}"/>
    <cellStyle name="Comma 21 7 2 2" xfId="7431" xr:uid="{00000000-0005-0000-0000-0000E4390000}"/>
    <cellStyle name="Comma 21 7 3" xfId="3587" xr:uid="{00000000-0005-0000-0000-0000351C0000}"/>
    <cellStyle name="Comma 21 7 3 3" xfId="13357" xr:uid="{00000000-0005-0000-0000-000089680000}"/>
    <cellStyle name="Comma 21 7 4 2" xfId="11203" xr:uid="{00000000-0005-0000-0000-000093570000}"/>
    <cellStyle name="Comma 21 7 6" xfId="9607" xr:uid="{00000000-0005-0000-0000-0000DA4A0000}"/>
    <cellStyle name="Comma 21 8" xfId="904" xr:uid="{00000000-0005-0000-0000-000001070000}"/>
    <cellStyle name="Comma 21 8 3" xfId="10676" xr:uid="{00000000-0005-0000-0000-000055530000}"/>
    <cellStyle name="Comma 21 9" xfId="1962" xr:uid="{00000000-0005-0000-0000-00007D0F0000}"/>
    <cellStyle name="Comma 21 9 3" xfId="11733" xr:uid="{00000000-0005-0000-0000-0000D15B0000}"/>
    <cellStyle name="Comma 22 10" xfId="3048" xr:uid="{00000000-0005-0000-0000-000001180000}"/>
    <cellStyle name="Comma 22 10 3" xfId="12818" xr:uid="{00000000-0005-0000-0000-000055640000}"/>
    <cellStyle name="Comma 22 11 2" xfId="10136" xr:uid="{00000000-0005-0000-0000-0000214F0000}"/>
    <cellStyle name="Comma 22 12" xfId="4116" xr:uid="{00000000-0005-0000-0000-00007C200000}"/>
    <cellStyle name="Comma 22 14" xfId="13886" xr:uid="{00000000-0005-0000-0000-0000D06C0000}"/>
    <cellStyle name="Comma 22 2 2" xfId="1522" xr:uid="{00000000-0005-0000-0000-0000FF0B0000}"/>
    <cellStyle name="Comma 22 2 2 2 2" xfId="7521" xr:uid="{00000000-0005-0000-0000-0000A43A0000}"/>
    <cellStyle name="Comma 22 2 2 3" xfId="3677" xr:uid="{00000000-0005-0000-0000-0000F51C0000}"/>
    <cellStyle name="Comma 22 2 2 3 3" xfId="13447" xr:uid="{00000000-0005-0000-0000-000049690000}"/>
    <cellStyle name="Comma 22 2 2 4 2" xfId="11293" xr:uid="{00000000-0005-0000-0000-000053580000}"/>
    <cellStyle name="Comma 22 2 2 6" xfId="9697" xr:uid="{00000000-0005-0000-0000-00009A4B0000}"/>
    <cellStyle name="Comma 22 2 3" xfId="994" xr:uid="{00000000-0005-0000-0000-0000C1070000}"/>
    <cellStyle name="Comma 22 2 3 3" xfId="10766" xr:uid="{00000000-0005-0000-0000-000015540000}"/>
    <cellStyle name="Comma 22 2 4" xfId="2052" xr:uid="{00000000-0005-0000-0000-00003C100000}"/>
    <cellStyle name="Comma 22 2 4 3" xfId="11822" xr:uid="{00000000-0005-0000-0000-0000905C0000}"/>
    <cellStyle name="Comma 22 2 5 2" xfId="8067" xr:uid="{00000000-0005-0000-0000-0000E13E0000}"/>
    <cellStyle name="Comma 22 2 6" xfId="5321" xr:uid="{00000000-0005-0000-0000-0000AD290000}"/>
    <cellStyle name="Comma 22 2 6 3" xfId="15091" xr:uid="{00000000-0005-0000-0000-000001760000}"/>
    <cellStyle name="Comma 22 2 8" xfId="9170" xr:uid="{00000000-0005-0000-0000-00005C470000}"/>
    <cellStyle name="Comma 22 3" xfId="460" xr:uid="{00000000-0005-0000-0000-000085030000}"/>
    <cellStyle name="Comma 22 3 2 2" xfId="2693" xr:uid="{00000000-0005-0000-0000-000033150000}"/>
    <cellStyle name="Comma 22 3 2 2 3" xfId="12463" xr:uid="{00000000-0005-0000-0000-000087610000}"/>
    <cellStyle name="Comma 22 3 2 3 2" xfId="8708" xr:uid="{00000000-0005-0000-0000-0000D8430000}"/>
    <cellStyle name="Comma 22 3 2 4" xfId="6520" xr:uid="{00000000-0005-0000-0000-0000E2320000}"/>
    <cellStyle name="Comma 22 3 2 5" xfId="4859" xr:uid="{00000000-0005-0000-0000-000029260000}"/>
    <cellStyle name="Comma 22 3 2 7" xfId="14629" xr:uid="{00000000-0005-0000-0000-00007D720000}"/>
    <cellStyle name="Comma 22 3 3 2" xfId="5961" xr:uid="{00000000-0005-0000-0000-0000A42E0000}"/>
    <cellStyle name="Comma 22 3 3 4" xfId="15731" xr:uid="{00000000-0005-0000-0000-0000F87A0000}"/>
    <cellStyle name="Comma 22 3 4 2" xfId="7076" xr:uid="{00000000-0005-0000-0000-00001F370000}"/>
    <cellStyle name="Comma 22 3 5" xfId="3232" xr:uid="{00000000-0005-0000-0000-000070190000}"/>
    <cellStyle name="Comma 22 3 5 3" xfId="13002" xr:uid="{00000000-0005-0000-0000-0000C4650000}"/>
    <cellStyle name="Comma 22 3 6 2" xfId="10320" xr:uid="{00000000-0005-0000-0000-000090500000}"/>
    <cellStyle name="Comma 22 3 7" xfId="4300" xr:uid="{00000000-0005-0000-0000-0000EB210000}"/>
    <cellStyle name="Comma 22 3 9" xfId="14070" xr:uid="{00000000-0005-0000-0000-00003F6E0000}"/>
    <cellStyle name="Comma 22 4 2" xfId="1704" xr:uid="{00000000-0005-0000-0000-00006F0D0000}"/>
    <cellStyle name="Comma 22 4 2 2 2" xfId="7703" xr:uid="{00000000-0005-0000-0000-0000143C0000}"/>
    <cellStyle name="Comma 22 4 2 3" xfId="3859" xr:uid="{00000000-0005-0000-0000-0000651E0000}"/>
    <cellStyle name="Comma 22 4 2 3 3" xfId="13629" xr:uid="{00000000-0005-0000-0000-0000B96A0000}"/>
    <cellStyle name="Comma 22 4 2 4 2" xfId="11475" xr:uid="{00000000-0005-0000-0000-0000C3590000}"/>
    <cellStyle name="Comma 22 4 2 6" xfId="9879" xr:uid="{00000000-0005-0000-0000-00000A4D0000}"/>
    <cellStyle name="Comma 22 4 3" xfId="1176" xr:uid="{00000000-0005-0000-0000-000031090000}"/>
    <cellStyle name="Comma 22 4 3 3" xfId="10948" xr:uid="{00000000-0005-0000-0000-000085550000}"/>
    <cellStyle name="Comma 22 4 4" xfId="2234" xr:uid="{00000000-0005-0000-0000-0000AC110000}"/>
    <cellStyle name="Comma 22 4 4 3" xfId="12004" xr:uid="{00000000-0005-0000-0000-0000005E0000}"/>
    <cellStyle name="Comma 22 4 5 2" xfId="8249" xr:uid="{00000000-0005-0000-0000-000051400000}"/>
    <cellStyle name="Comma 22 4 6" xfId="5503" xr:uid="{00000000-0005-0000-0000-00001D2B0000}"/>
    <cellStyle name="Comma 22 4 6 3" xfId="15273" xr:uid="{00000000-0005-0000-0000-000071770000}"/>
    <cellStyle name="Comma 22 4 8" xfId="9352" xr:uid="{00000000-0005-0000-0000-0000CC480000}"/>
    <cellStyle name="Comma 22 5" xfId="696" xr:uid="{00000000-0005-0000-0000-00005E050000}"/>
    <cellStyle name="Comma 22 5 2 2" xfId="2875" xr:uid="{00000000-0005-0000-0000-00009F160000}"/>
    <cellStyle name="Comma 22 5 2 2 3" xfId="12645" xr:uid="{00000000-0005-0000-0000-0000F3620000}"/>
    <cellStyle name="Comma 22 5 2 3 2" xfId="8890" xr:uid="{00000000-0005-0000-0000-000044450000}"/>
    <cellStyle name="Comma 22 5 2 4" xfId="6702" xr:uid="{00000000-0005-0000-0000-00004E340000}"/>
    <cellStyle name="Comma 22 5 2 5" xfId="5041" xr:uid="{00000000-0005-0000-0000-000095270000}"/>
    <cellStyle name="Comma 22 5 2 7" xfId="14811" xr:uid="{00000000-0005-0000-0000-0000E9730000}"/>
    <cellStyle name="Comma 22 5 3 2" xfId="6143" xr:uid="{00000000-0005-0000-0000-000010300000}"/>
    <cellStyle name="Comma 22 5 3 4" xfId="15913" xr:uid="{00000000-0005-0000-0000-0000647C0000}"/>
    <cellStyle name="Comma 22 5 4 2" xfId="7258" xr:uid="{00000000-0005-0000-0000-00008B380000}"/>
    <cellStyle name="Comma 22 5 5" xfId="3414" xr:uid="{00000000-0005-0000-0000-0000DC1A0000}"/>
    <cellStyle name="Comma 22 5 5 3" xfId="13184" xr:uid="{00000000-0005-0000-0000-000030670000}"/>
    <cellStyle name="Comma 22 5 6 2" xfId="10502" xr:uid="{00000000-0005-0000-0000-0000FC510000}"/>
    <cellStyle name="Comma 22 5 7" xfId="4482" xr:uid="{00000000-0005-0000-0000-000057230000}"/>
    <cellStyle name="Comma 22 5 9" xfId="14252" xr:uid="{00000000-0005-0000-0000-0000AB6F0000}"/>
    <cellStyle name="Comma 22 6 2" xfId="1885" xr:uid="{00000000-0005-0000-0000-0000D90E0000}"/>
    <cellStyle name="Comma 22 6 2 2 2" xfId="7884" xr:uid="{00000000-0005-0000-0000-00007E3D0000}"/>
    <cellStyle name="Comma 22 6 2 3" xfId="4040" xr:uid="{00000000-0005-0000-0000-0000CF1F0000}"/>
    <cellStyle name="Comma 22 6 2 3 3" xfId="13810" xr:uid="{00000000-0005-0000-0000-0000236C0000}"/>
    <cellStyle name="Comma 22 6 2 4 2" xfId="11656" xr:uid="{00000000-0005-0000-0000-00002D5B0000}"/>
    <cellStyle name="Comma 22 6 2 6" xfId="10060" xr:uid="{00000000-0005-0000-0000-0000744E0000}"/>
    <cellStyle name="Comma 22 6 3" xfId="1357" xr:uid="{00000000-0005-0000-0000-00009B0A0000}"/>
    <cellStyle name="Comma 22 6 3 3" xfId="11128" xr:uid="{00000000-0005-0000-0000-0000EF560000}"/>
    <cellStyle name="Comma 22 6 4" xfId="2414" xr:uid="{00000000-0005-0000-0000-000016130000}"/>
    <cellStyle name="Comma 22 6 4 3" xfId="12184" xr:uid="{00000000-0005-0000-0000-00006A5F0000}"/>
    <cellStyle name="Comma 22 6 5 2" xfId="8429" xr:uid="{00000000-0005-0000-0000-0000BB410000}"/>
    <cellStyle name="Comma 22 6 6" xfId="5683" xr:uid="{00000000-0005-0000-0000-0000872C0000}"/>
    <cellStyle name="Comma 22 6 6 3" xfId="15453" xr:uid="{00000000-0005-0000-0000-0000DB780000}"/>
    <cellStyle name="Comma 22 6 8" xfId="9532" xr:uid="{00000000-0005-0000-0000-0000364A0000}"/>
    <cellStyle name="Comma 22 7" xfId="1437" xr:uid="{00000000-0005-0000-0000-0000480B0000}"/>
    <cellStyle name="Comma 22 7 2 2" xfId="7436" xr:uid="{00000000-0005-0000-0000-0000ED390000}"/>
    <cellStyle name="Comma 22 7 3" xfId="3592" xr:uid="{00000000-0005-0000-0000-00003E1C0000}"/>
    <cellStyle name="Comma 22 7 3 3" xfId="13362" xr:uid="{00000000-0005-0000-0000-000092680000}"/>
    <cellStyle name="Comma 22 7 4 2" xfId="11208" xr:uid="{00000000-0005-0000-0000-00009C570000}"/>
    <cellStyle name="Comma 22 7 6" xfId="9612" xr:uid="{00000000-0005-0000-0000-0000E34A0000}"/>
    <cellStyle name="Comma 22 8" xfId="909" xr:uid="{00000000-0005-0000-0000-00000A070000}"/>
    <cellStyle name="Comma 22 8 3" xfId="10681" xr:uid="{00000000-0005-0000-0000-00005E530000}"/>
    <cellStyle name="Comma 22 9" xfId="1967" xr:uid="{00000000-0005-0000-0000-0000860F0000}"/>
    <cellStyle name="Comma 22 9 3" xfId="11738" xr:uid="{00000000-0005-0000-0000-0000DA5B0000}"/>
    <cellStyle name="Comma 23 10" xfId="3049" xr:uid="{00000000-0005-0000-0000-000002180000}"/>
    <cellStyle name="Comma 23 10 3" xfId="12819" xr:uid="{00000000-0005-0000-0000-000056640000}"/>
    <cellStyle name="Comma 23 11 2" xfId="10137" xr:uid="{00000000-0005-0000-0000-0000224F0000}"/>
    <cellStyle name="Comma 23 12" xfId="4117" xr:uid="{00000000-0005-0000-0000-00007D200000}"/>
    <cellStyle name="Comma 23 14" xfId="13887" xr:uid="{00000000-0005-0000-0000-0000D16C0000}"/>
    <cellStyle name="Comma 23 2 2" xfId="1523" xr:uid="{00000000-0005-0000-0000-0000000C0000}"/>
    <cellStyle name="Comma 23 2 2 2 2" xfId="7522" xr:uid="{00000000-0005-0000-0000-0000A53A0000}"/>
    <cellStyle name="Comma 23 2 2 3" xfId="3678" xr:uid="{00000000-0005-0000-0000-0000F61C0000}"/>
    <cellStyle name="Comma 23 2 2 3 3" xfId="13448" xr:uid="{00000000-0005-0000-0000-00004A690000}"/>
    <cellStyle name="Comma 23 2 2 4 2" xfId="11294" xr:uid="{00000000-0005-0000-0000-000054580000}"/>
    <cellStyle name="Comma 23 2 2 6" xfId="9698" xr:uid="{00000000-0005-0000-0000-00009B4B0000}"/>
    <cellStyle name="Comma 23 2 3" xfId="995" xr:uid="{00000000-0005-0000-0000-0000C2070000}"/>
    <cellStyle name="Comma 23 2 3 3" xfId="10767" xr:uid="{00000000-0005-0000-0000-000016540000}"/>
    <cellStyle name="Comma 23 2 4" xfId="2053" xr:uid="{00000000-0005-0000-0000-00003D100000}"/>
    <cellStyle name="Comma 23 2 4 3" xfId="11823" xr:uid="{00000000-0005-0000-0000-0000915C0000}"/>
    <cellStyle name="Comma 23 2 5 2" xfId="8068" xr:uid="{00000000-0005-0000-0000-0000E23E0000}"/>
    <cellStyle name="Comma 23 2 6" xfId="5322" xr:uid="{00000000-0005-0000-0000-0000AE290000}"/>
    <cellStyle name="Comma 23 2 6 3" xfId="15092" xr:uid="{00000000-0005-0000-0000-000002760000}"/>
    <cellStyle name="Comma 23 2 8" xfId="9171" xr:uid="{00000000-0005-0000-0000-00005D470000}"/>
    <cellStyle name="Comma 23 3" xfId="461" xr:uid="{00000000-0005-0000-0000-000086030000}"/>
    <cellStyle name="Comma 23 3 2 2" xfId="2694" xr:uid="{00000000-0005-0000-0000-000034150000}"/>
    <cellStyle name="Comma 23 3 2 2 3" xfId="12464" xr:uid="{00000000-0005-0000-0000-000088610000}"/>
    <cellStyle name="Comma 23 3 2 3 2" xfId="8709" xr:uid="{00000000-0005-0000-0000-0000D9430000}"/>
    <cellStyle name="Comma 23 3 2 4" xfId="6521" xr:uid="{00000000-0005-0000-0000-0000E3320000}"/>
    <cellStyle name="Comma 23 3 2 5" xfId="4860" xr:uid="{00000000-0005-0000-0000-00002A260000}"/>
    <cellStyle name="Comma 23 3 2 7" xfId="14630" xr:uid="{00000000-0005-0000-0000-00007E720000}"/>
    <cellStyle name="Comma 23 3 3 2" xfId="5962" xr:uid="{00000000-0005-0000-0000-0000A52E0000}"/>
    <cellStyle name="Comma 23 3 3 4" xfId="15732" xr:uid="{00000000-0005-0000-0000-0000F97A0000}"/>
    <cellStyle name="Comma 23 3 4 2" xfId="7077" xr:uid="{00000000-0005-0000-0000-000020370000}"/>
    <cellStyle name="Comma 23 3 5" xfId="3233" xr:uid="{00000000-0005-0000-0000-000071190000}"/>
    <cellStyle name="Comma 23 3 5 3" xfId="13003" xr:uid="{00000000-0005-0000-0000-0000C5650000}"/>
    <cellStyle name="Comma 23 3 6 2" xfId="10321" xr:uid="{00000000-0005-0000-0000-000091500000}"/>
    <cellStyle name="Comma 23 3 7" xfId="4301" xr:uid="{00000000-0005-0000-0000-0000EC210000}"/>
    <cellStyle name="Comma 23 3 9" xfId="14071" xr:uid="{00000000-0005-0000-0000-0000406E0000}"/>
    <cellStyle name="Comma 23 4 2" xfId="1705" xr:uid="{00000000-0005-0000-0000-0000700D0000}"/>
    <cellStyle name="Comma 23 4 2 2 2" xfId="7704" xr:uid="{00000000-0005-0000-0000-0000153C0000}"/>
    <cellStyle name="Comma 23 4 2 3" xfId="3860" xr:uid="{00000000-0005-0000-0000-0000661E0000}"/>
    <cellStyle name="Comma 23 4 2 3 3" xfId="13630" xr:uid="{00000000-0005-0000-0000-0000BA6A0000}"/>
    <cellStyle name="Comma 23 4 2 4 2" xfId="11476" xr:uid="{00000000-0005-0000-0000-0000C4590000}"/>
    <cellStyle name="Comma 23 4 2 6" xfId="9880" xr:uid="{00000000-0005-0000-0000-00000B4D0000}"/>
    <cellStyle name="Comma 23 4 3" xfId="1177" xr:uid="{00000000-0005-0000-0000-000032090000}"/>
    <cellStyle name="Comma 23 4 3 3" xfId="10949" xr:uid="{00000000-0005-0000-0000-000086550000}"/>
    <cellStyle name="Comma 23 4 4" xfId="2235" xr:uid="{00000000-0005-0000-0000-0000AD110000}"/>
    <cellStyle name="Comma 23 4 4 3" xfId="12005" xr:uid="{00000000-0005-0000-0000-0000015E0000}"/>
    <cellStyle name="Comma 23 4 5 2" xfId="8250" xr:uid="{00000000-0005-0000-0000-000052400000}"/>
    <cellStyle name="Comma 23 4 6" xfId="5504" xr:uid="{00000000-0005-0000-0000-00001E2B0000}"/>
    <cellStyle name="Comma 23 4 6 3" xfId="15274" xr:uid="{00000000-0005-0000-0000-000072770000}"/>
    <cellStyle name="Comma 23 4 8" xfId="9353" xr:uid="{00000000-0005-0000-0000-0000CD480000}"/>
    <cellStyle name="Comma 23 5" xfId="697" xr:uid="{00000000-0005-0000-0000-00005F050000}"/>
    <cellStyle name="Comma 23 5 2 2" xfId="2876" xr:uid="{00000000-0005-0000-0000-0000A0160000}"/>
    <cellStyle name="Comma 23 5 2 2 3" xfId="12646" xr:uid="{00000000-0005-0000-0000-0000F4620000}"/>
    <cellStyle name="Comma 23 5 2 3 2" xfId="8891" xr:uid="{00000000-0005-0000-0000-000045450000}"/>
    <cellStyle name="Comma 23 5 2 4" xfId="6703" xr:uid="{00000000-0005-0000-0000-00004F340000}"/>
    <cellStyle name="Comma 23 5 2 5" xfId="5042" xr:uid="{00000000-0005-0000-0000-000096270000}"/>
    <cellStyle name="Comma 23 5 2 7" xfId="14812" xr:uid="{00000000-0005-0000-0000-0000EA730000}"/>
    <cellStyle name="Comma 23 5 3 2" xfId="6144" xr:uid="{00000000-0005-0000-0000-000011300000}"/>
    <cellStyle name="Comma 23 5 3 4" xfId="15914" xr:uid="{00000000-0005-0000-0000-0000657C0000}"/>
    <cellStyle name="Comma 23 5 4 2" xfId="7259" xr:uid="{00000000-0005-0000-0000-00008C380000}"/>
    <cellStyle name="Comma 23 5 5" xfId="3415" xr:uid="{00000000-0005-0000-0000-0000DD1A0000}"/>
    <cellStyle name="Comma 23 5 5 3" xfId="13185" xr:uid="{00000000-0005-0000-0000-000031670000}"/>
    <cellStyle name="Comma 23 5 6 2" xfId="10503" xr:uid="{00000000-0005-0000-0000-0000FD510000}"/>
    <cellStyle name="Comma 23 5 7" xfId="4483" xr:uid="{00000000-0005-0000-0000-000058230000}"/>
    <cellStyle name="Comma 23 5 9" xfId="14253" xr:uid="{00000000-0005-0000-0000-0000AC6F0000}"/>
    <cellStyle name="Comma 23 6 2" xfId="1886" xr:uid="{00000000-0005-0000-0000-0000DA0E0000}"/>
    <cellStyle name="Comma 23 6 2 2 2" xfId="7885" xr:uid="{00000000-0005-0000-0000-00007F3D0000}"/>
    <cellStyle name="Comma 23 6 2 3" xfId="4041" xr:uid="{00000000-0005-0000-0000-0000D01F0000}"/>
    <cellStyle name="Comma 23 6 2 3 3" xfId="13811" xr:uid="{00000000-0005-0000-0000-0000246C0000}"/>
    <cellStyle name="Comma 23 6 2 4 2" xfId="11657" xr:uid="{00000000-0005-0000-0000-00002E5B0000}"/>
    <cellStyle name="Comma 23 6 2 6" xfId="10061" xr:uid="{00000000-0005-0000-0000-0000754E0000}"/>
    <cellStyle name="Comma 23 6 3" xfId="1358" xr:uid="{00000000-0005-0000-0000-00009C0A0000}"/>
    <cellStyle name="Comma 23 6 3 3" xfId="11129" xr:uid="{00000000-0005-0000-0000-0000F0560000}"/>
    <cellStyle name="Comma 23 6 4" xfId="2415" xr:uid="{00000000-0005-0000-0000-000017130000}"/>
    <cellStyle name="Comma 23 6 4 3" xfId="12185" xr:uid="{00000000-0005-0000-0000-00006B5F0000}"/>
    <cellStyle name="Comma 23 6 5 2" xfId="8430" xr:uid="{00000000-0005-0000-0000-0000BC410000}"/>
    <cellStyle name="Comma 23 6 6" xfId="5684" xr:uid="{00000000-0005-0000-0000-0000882C0000}"/>
    <cellStyle name="Comma 23 6 6 3" xfId="15454" xr:uid="{00000000-0005-0000-0000-0000DC780000}"/>
    <cellStyle name="Comma 23 6 8" xfId="9533" xr:uid="{00000000-0005-0000-0000-0000374A0000}"/>
    <cellStyle name="Comma 23 7" xfId="1438" xr:uid="{00000000-0005-0000-0000-0000490B0000}"/>
    <cellStyle name="Comma 23 7 2 2" xfId="7437" xr:uid="{00000000-0005-0000-0000-0000EE390000}"/>
    <cellStyle name="Comma 23 7 3" xfId="3593" xr:uid="{00000000-0005-0000-0000-00003F1C0000}"/>
    <cellStyle name="Comma 23 7 3 3" xfId="13363" xr:uid="{00000000-0005-0000-0000-000093680000}"/>
    <cellStyle name="Comma 23 7 4 2" xfId="11209" xr:uid="{00000000-0005-0000-0000-00009D570000}"/>
    <cellStyle name="Comma 23 7 6" xfId="9613" xr:uid="{00000000-0005-0000-0000-0000E44A0000}"/>
    <cellStyle name="Comma 23 8" xfId="910" xr:uid="{00000000-0005-0000-0000-00000B070000}"/>
    <cellStyle name="Comma 23 8 3" xfId="10682" xr:uid="{00000000-0005-0000-0000-00005F530000}"/>
    <cellStyle name="Comma 23 9" xfId="1968" xr:uid="{00000000-0005-0000-0000-0000870F0000}"/>
    <cellStyle name="Comma 23 9 3" xfId="11739" xr:uid="{00000000-0005-0000-0000-0000DB5B0000}"/>
    <cellStyle name="Comma 24 10" xfId="3055" xr:uid="{00000000-0005-0000-0000-00000D180000}"/>
    <cellStyle name="Comma 24 10 3" xfId="12825" xr:uid="{00000000-0005-0000-0000-000061640000}"/>
    <cellStyle name="Comma 24 11 2" xfId="10143" xr:uid="{00000000-0005-0000-0000-00002D4F0000}"/>
    <cellStyle name="Comma 24 12" xfId="4123" xr:uid="{00000000-0005-0000-0000-000088200000}"/>
    <cellStyle name="Comma 24 14" xfId="13893" xr:uid="{00000000-0005-0000-0000-0000DC6C0000}"/>
    <cellStyle name="Comma 24 2 2" xfId="1529" xr:uid="{00000000-0005-0000-0000-00000B0C0000}"/>
    <cellStyle name="Comma 24 2 2 2 2" xfId="7528" xr:uid="{00000000-0005-0000-0000-0000B03A0000}"/>
    <cellStyle name="Comma 24 2 2 3" xfId="3684" xr:uid="{00000000-0005-0000-0000-0000011D0000}"/>
    <cellStyle name="Comma 24 2 2 3 3" xfId="13454" xr:uid="{00000000-0005-0000-0000-000055690000}"/>
    <cellStyle name="Comma 24 2 2 4 2" xfId="11300" xr:uid="{00000000-0005-0000-0000-00005F580000}"/>
    <cellStyle name="Comma 24 2 2 6" xfId="9704" xr:uid="{00000000-0005-0000-0000-0000A64B0000}"/>
    <cellStyle name="Comma 24 2 3" xfId="1001" xr:uid="{00000000-0005-0000-0000-0000CD070000}"/>
    <cellStyle name="Comma 24 2 3 3" xfId="10773" xr:uid="{00000000-0005-0000-0000-000021540000}"/>
    <cellStyle name="Comma 24 2 4" xfId="2059" xr:uid="{00000000-0005-0000-0000-000048100000}"/>
    <cellStyle name="Comma 24 2 4 3" xfId="11829" xr:uid="{00000000-0005-0000-0000-00009C5C0000}"/>
    <cellStyle name="Comma 24 2 5 2" xfId="8074" xr:uid="{00000000-0005-0000-0000-0000ED3E0000}"/>
    <cellStyle name="Comma 24 2 6" xfId="5328" xr:uid="{00000000-0005-0000-0000-0000B9290000}"/>
    <cellStyle name="Comma 24 2 6 3" xfId="15098" xr:uid="{00000000-0005-0000-0000-00000D760000}"/>
    <cellStyle name="Comma 24 2 8" xfId="9177" xr:uid="{00000000-0005-0000-0000-000068470000}"/>
    <cellStyle name="Comma 24 3" xfId="467" xr:uid="{00000000-0005-0000-0000-000091030000}"/>
    <cellStyle name="Comma 24 3 2 2" xfId="2700" xr:uid="{00000000-0005-0000-0000-00003F150000}"/>
    <cellStyle name="Comma 24 3 2 2 3" xfId="12470" xr:uid="{00000000-0005-0000-0000-000093610000}"/>
    <cellStyle name="Comma 24 3 2 3 2" xfId="8715" xr:uid="{00000000-0005-0000-0000-0000E4430000}"/>
    <cellStyle name="Comma 24 3 2 4" xfId="6527" xr:uid="{00000000-0005-0000-0000-0000EE320000}"/>
    <cellStyle name="Comma 24 3 2 5" xfId="4866" xr:uid="{00000000-0005-0000-0000-000035260000}"/>
    <cellStyle name="Comma 24 3 2 7" xfId="14636" xr:uid="{00000000-0005-0000-0000-000089720000}"/>
    <cellStyle name="Comma 24 3 3 2" xfId="5968" xr:uid="{00000000-0005-0000-0000-0000B02E0000}"/>
    <cellStyle name="Comma 24 3 3 4" xfId="15738" xr:uid="{00000000-0005-0000-0000-0000047B0000}"/>
    <cellStyle name="Comma 24 3 4 2" xfId="7083" xr:uid="{00000000-0005-0000-0000-00002B370000}"/>
    <cellStyle name="Comma 24 3 5" xfId="3239" xr:uid="{00000000-0005-0000-0000-00007C190000}"/>
    <cellStyle name="Comma 24 3 5 3" xfId="13009" xr:uid="{00000000-0005-0000-0000-0000D0650000}"/>
    <cellStyle name="Comma 24 3 6 2" xfId="10327" xr:uid="{00000000-0005-0000-0000-00009C500000}"/>
    <cellStyle name="Comma 24 3 7" xfId="4307" xr:uid="{00000000-0005-0000-0000-0000F7210000}"/>
    <cellStyle name="Comma 24 3 9" xfId="14077" xr:uid="{00000000-0005-0000-0000-00004B6E0000}"/>
    <cellStyle name="Comma 24 4 2" xfId="1711" xr:uid="{00000000-0005-0000-0000-00007B0D0000}"/>
    <cellStyle name="Comma 24 4 2 2 2" xfId="7710" xr:uid="{00000000-0005-0000-0000-0000203C0000}"/>
    <cellStyle name="Comma 24 4 2 3" xfId="3866" xr:uid="{00000000-0005-0000-0000-0000711E0000}"/>
    <cellStyle name="Comma 24 4 2 3 3" xfId="13636" xr:uid="{00000000-0005-0000-0000-0000C56A0000}"/>
    <cellStyle name="Comma 24 4 2 4 2" xfId="11482" xr:uid="{00000000-0005-0000-0000-0000CF590000}"/>
    <cellStyle name="Comma 24 4 2 6" xfId="9886" xr:uid="{00000000-0005-0000-0000-0000164D0000}"/>
    <cellStyle name="Comma 24 4 3" xfId="1183" xr:uid="{00000000-0005-0000-0000-00003D090000}"/>
    <cellStyle name="Comma 24 4 3 3" xfId="10955" xr:uid="{00000000-0005-0000-0000-000091550000}"/>
    <cellStyle name="Comma 24 4 4" xfId="2241" xr:uid="{00000000-0005-0000-0000-0000B8110000}"/>
    <cellStyle name="Comma 24 4 4 3" xfId="12011" xr:uid="{00000000-0005-0000-0000-00000C5E0000}"/>
    <cellStyle name="Comma 24 4 5 2" xfId="8256" xr:uid="{00000000-0005-0000-0000-00005D400000}"/>
    <cellStyle name="Comma 24 4 6" xfId="5510" xr:uid="{00000000-0005-0000-0000-0000292B0000}"/>
    <cellStyle name="Comma 24 4 6 3" xfId="15280" xr:uid="{00000000-0005-0000-0000-00007D770000}"/>
    <cellStyle name="Comma 24 4 8" xfId="9359" xr:uid="{00000000-0005-0000-0000-0000D8480000}"/>
    <cellStyle name="Comma 24 5" xfId="703" xr:uid="{00000000-0005-0000-0000-00006A050000}"/>
    <cellStyle name="Comma 24 5 2 2" xfId="2882" xr:uid="{00000000-0005-0000-0000-0000AB160000}"/>
    <cellStyle name="Comma 24 5 2 2 3" xfId="12652" xr:uid="{00000000-0005-0000-0000-0000FF620000}"/>
    <cellStyle name="Comma 24 5 2 3 2" xfId="8897" xr:uid="{00000000-0005-0000-0000-000050450000}"/>
    <cellStyle name="Comma 24 5 2 4" xfId="6709" xr:uid="{00000000-0005-0000-0000-00005A340000}"/>
    <cellStyle name="Comma 24 5 2 5" xfId="5048" xr:uid="{00000000-0005-0000-0000-0000A1270000}"/>
    <cellStyle name="Comma 24 5 2 7" xfId="14818" xr:uid="{00000000-0005-0000-0000-0000F5730000}"/>
    <cellStyle name="Comma 24 5 3 2" xfId="6150" xr:uid="{00000000-0005-0000-0000-00001C300000}"/>
    <cellStyle name="Comma 24 5 3 4" xfId="15920" xr:uid="{00000000-0005-0000-0000-0000707C0000}"/>
    <cellStyle name="Comma 24 5 4 2" xfId="7265" xr:uid="{00000000-0005-0000-0000-000097380000}"/>
    <cellStyle name="Comma 24 5 5" xfId="3421" xr:uid="{00000000-0005-0000-0000-0000E81A0000}"/>
    <cellStyle name="Comma 24 5 5 3" xfId="13191" xr:uid="{00000000-0005-0000-0000-00003C670000}"/>
    <cellStyle name="Comma 24 5 6 2" xfId="10509" xr:uid="{00000000-0005-0000-0000-000008520000}"/>
    <cellStyle name="Comma 24 5 7" xfId="4489" xr:uid="{00000000-0005-0000-0000-000063230000}"/>
    <cellStyle name="Comma 24 5 9" xfId="14259" xr:uid="{00000000-0005-0000-0000-0000B76F0000}"/>
    <cellStyle name="Comma 24 6 2" xfId="1892" xr:uid="{00000000-0005-0000-0000-0000E50E0000}"/>
    <cellStyle name="Comma 24 6 2 2 2" xfId="7891" xr:uid="{00000000-0005-0000-0000-00008A3D0000}"/>
    <cellStyle name="Comma 24 6 2 3" xfId="4047" xr:uid="{00000000-0005-0000-0000-0000DB1F0000}"/>
    <cellStyle name="Comma 24 6 2 3 3" xfId="13817" xr:uid="{00000000-0005-0000-0000-00002F6C0000}"/>
    <cellStyle name="Comma 24 6 2 4 2" xfId="11663" xr:uid="{00000000-0005-0000-0000-0000395B0000}"/>
    <cellStyle name="Comma 24 6 2 6" xfId="10067" xr:uid="{00000000-0005-0000-0000-0000804E0000}"/>
    <cellStyle name="Comma 24 6 3" xfId="1364" xr:uid="{00000000-0005-0000-0000-0000A70A0000}"/>
    <cellStyle name="Comma 24 6 3 3" xfId="11135" xr:uid="{00000000-0005-0000-0000-0000FB560000}"/>
    <cellStyle name="Comma 24 6 4 2" xfId="7363" xr:uid="{00000000-0005-0000-0000-00004C390000}"/>
    <cellStyle name="Comma 24 6 5" xfId="3519" xr:uid="{00000000-0005-0000-0000-00009D1B0000}"/>
    <cellStyle name="Comma 24 6 5 3" xfId="13289" xr:uid="{00000000-0005-0000-0000-0000F1670000}"/>
    <cellStyle name="Comma 24 6 6 2" xfId="10607" xr:uid="{00000000-0005-0000-0000-0000BD520000}"/>
    <cellStyle name="Comma 24 6 7" xfId="4587" xr:uid="{00000000-0005-0000-0000-000018240000}"/>
    <cellStyle name="Comma 24 6 9" xfId="14357" xr:uid="{00000000-0005-0000-0000-00006C700000}"/>
    <cellStyle name="Comma 24 7 2" xfId="2514" xr:uid="{00000000-0005-0000-0000-0000CF130000}"/>
    <cellStyle name="Comma 24 7 2 3" xfId="12284" xr:uid="{00000000-0005-0000-0000-000023600000}"/>
    <cellStyle name="Comma 24 7 3 2" xfId="8529" xr:uid="{00000000-0005-0000-0000-000074420000}"/>
    <cellStyle name="Comma 24 7 4" xfId="6341" xr:uid="{00000000-0005-0000-0000-00007E310000}"/>
    <cellStyle name="Comma 24 7 5" xfId="4680" xr:uid="{00000000-0005-0000-0000-0000C5240000}"/>
    <cellStyle name="Comma 24 7 7" xfId="14450" xr:uid="{00000000-0005-0000-0000-000019710000}"/>
    <cellStyle name="Comma 24 8 2" xfId="5782" xr:uid="{00000000-0005-0000-0000-0000402D0000}"/>
    <cellStyle name="Comma 24 8 4" xfId="15551" xr:uid="{00000000-0005-0000-0000-000094790000}"/>
    <cellStyle name="Comma 24 9 2" xfId="6897" xr:uid="{00000000-0005-0000-0000-0000BC350000}"/>
    <cellStyle name="Comma 25" xfId="110" xr:uid="{00000000-0005-0000-0000-0000CA000000}"/>
    <cellStyle name="Comma 25 10 2" xfId="7989" xr:uid="{00000000-0005-0000-0000-0000393E0000}"/>
    <cellStyle name="Comma 25 11" xfId="5243" xr:uid="{00000000-0005-0000-0000-000005290000}"/>
    <cellStyle name="Comma 25 11 3" xfId="15013" xr:uid="{00000000-0005-0000-0000-000059750000}"/>
    <cellStyle name="Comma 25 13" xfId="9092" xr:uid="{00000000-0005-0000-0000-0000B4460000}"/>
    <cellStyle name="Comma 25 2" xfId="327" xr:uid="{00000000-0005-0000-0000-00006E020000}"/>
    <cellStyle name="Comma 25 2 2 2" xfId="2613" xr:uid="{00000000-0005-0000-0000-000088140000}"/>
    <cellStyle name="Comma 25 2 2 2 3" xfId="12383" xr:uid="{00000000-0005-0000-0000-0000DC600000}"/>
    <cellStyle name="Comma 25 2 2 3 2" xfId="8628" xr:uid="{00000000-0005-0000-0000-00002D430000}"/>
    <cellStyle name="Comma 25 2 2 4" xfId="6440" xr:uid="{00000000-0005-0000-0000-000037320000}"/>
    <cellStyle name="Comma 25 2 2 5" xfId="4779" xr:uid="{00000000-0005-0000-0000-00007E250000}"/>
    <cellStyle name="Comma 25 2 2 7" xfId="14549" xr:uid="{00000000-0005-0000-0000-0000D2710000}"/>
    <cellStyle name="Comma 25 2 3 2" xfId="5881" xr:uid="{00000000-0005-0000-0000-0000F92D0000}"/>
    <cellStyle name="Comma 25 2 3 4" xfId="15651" xr:uid="{00000000-0005-0000-0000-00004D7A0000}"/>
    <cellStyle name="Comma 25 2 4 2" xfId="6996" xr:uid="{00000000-0005-0000-0000-000074360000}"/>
    <cellStyle name="Comma 25 2 5" xfId="3152" xr:uid="{00000000-0005-0000-0000-0000C5180000}"/>
    <cellStyle name="Comma 25 2 5 3" xfId="12922" xr:uid="{00000000-0005-0000-0000-000019650000}"/>
    <cellStyle name="Comma 25 2 6 2" xfId="10240" xr:uid="{00000000-0005-0000-0000-0000E54F0000}"/>
    <cellStyle name="Comma 25 2 7" xfId="4220" xr:uid="{00000000-0005-0000-0000-000040210000}"/>
    <cellStyle name="Comma 25 2 9" xfId="13990" xr:uid="{00000000-0005-0000-0000-0000946D0000}"/>
    <cellStyle name="Comma 25 3 2" xfId="1627" xr:uid="{00000000-0005-0000-0000-0000C60C0000}"/>
    <cellStyle name="Comma 25 3 2 2 2" xfId="7626" xr:uid="{00000000-0005-0000-0000-00006B3B0000}"/>
    <cellStyle name="Comma 25 3 2 3" xfId="3782" xr:uid="{00000000-0005-0000-0000-0000BC1D0000}"/>
    <cellStyle name="Comma 25 3 2 3 3" xfId="13552" xr:uid="{00000000-0005-0000-0000-0000106A0000}"/>
    <cellStyle name="Comma 25 3 2 4 2" xfId="11398" xr:uid="{00000000-0005-0000-0000-00001A590000}"/>
    <cellStyle name="Comma 25 3 2 6" xfId="9802" xr:uid="{00000000-0005-0000-0000-0000614C0000}"/>
    <cellStyle name="Comma 25 3 3" xfId="1099" xr:uid="{00000000-0005-0000-0000-000088080000}"/>
    <cellStyle name="Comma 25 3 3 3" xfId="10871" xr:uid="{00000000-0005-0000-0000-0000DC540000}"/>
    <cellStyle name="Comma 25 3 4" xfId="2157" xr:uid="{00000000-0005-0000-0000-000003110000}"/>
    <cellStyle name="Comma 25 3 4 3" xfId="11927" xr:uid="{00000000-0005-0000-0000-0000575D0000}"/>
    <cellStyle name="Comma 25 3 5 2" xfId="8172" xr:uid="{00000000-0005-0000-0000-0000A83F0000}"/>
    <cellStyle name="Comma 25 3 6" xfId="5426" xr:uid="{00000000-0005-0000-0000-0000742A0000}"/>
    <cellStyle name="Comma 25 3 6 3" xfId="15196" xr:uid="{00000000-0005-0000-0000-0000C8760000}"/>
    <cellStyle name="Comma 25 3 8" xfId="9275" xr:uid="{00000000-0005-0000-0000-000023480000}"/>
    <cellStyle name="Comma 25 4" xfId="593" xr:uid="{00000000-0005-0000-0000-00007E040000}"/>
    <cellStyle name="Comma 25 4 2 2" xfId="2799" xr:uid="{00000000-0005-0000-0000-0000F8150000}"/>
    <cellStyle name="Comma 25 4 2 2 3" xfId="12569" xr:uid="{00000000-0005-0000-0000-00004C620000}"/>
    <cellStyle name="Comma 25 4 2 3 2" xfId="8814" xr:uid="{00000000-0005-0000-0000-00009D440000}"/>
    <cellStyle name="Comma 25 4 2 4" xfId="6626" xr:uid="{00000000-0005-0000-0000-0000A7330000}"/>
    <cellStyle name="Comma 25 4 2 5" xfId="4965" xr:uid="{00000000-0005-0000-0000-0000EE260000}"/>
    <cellStyle name="Comma 25 4 2 7" xfId="14735" xr:uid="{00000000-0005-0000-0000-000042730000}"/>
    <cellStyle name="Comma 25 4 3 2" xfId="6067" xr:uid="{00000000-0005-0000-0000-0000692F0000}"/>
    <cellStyle name="Comma 25 4 3 4" xfId="15837" xr:uid="{00000000-0005-0000-0000-0000BD7B0000}"/>
    <cellStyle name="Comma 25 4 4 2" xfId="7182" xr:uid="{00000000-0005-0000-0000-0000E4370000}"/>
    <cellStyle name="Comma 25 4 5" xfId="3338" xr:uid="{00000000-0005-0000-0000-0000351A0000}"/>
    <cellStyle name="Comma 25 4 5 3" xfId="13108" xr:uid="{00000000-0005-0000-0000-000089660000}"/>
    <cellStyle name="Comma 25 4 6 2" xfId="10426" xr:uid="{00000000-0005-0000-0000-000055510000}"/>
    <cellStyle name="Comma 25 4 7" xfId="4406" xr:uid="{00000000-0005-0000-0000-0000B0220000}"/>
    <cellStyle name="Comma 25 4 9" xfId="14176" xr:uid="{00000000-0005-0000-0000-0000046F0000}"/>
    <cellStyle name="Comma 25 5 2" xfId="1809" xr:uid="{00000000-0005-0000-0000-0000320E0000}"/>
    <cellStyle name="Comma 25 5 2 2 2" xfId="7808" xr:uid="{00000000-0005-0000-0000-0000D73C0000}"/>
    <cellStyle name="Comma 25 5 2 3" xfId="3964" xr:uid="{00000000-0005-0000-0000-0000281F0000}"/>
    <cellStyle name="Comma 25 5 2 3 3" xfId="13734" xr:uid="{00000000-0005-0000-0000-00007C6B0000}"/>
    <cellStyle name="Comma 25 5 2 4 2" xfId="11580" xr:uid="{00000000-0005-0000-0000-0000865A0000}"/>
    <cellStyle name="Comma 25 5 2 6" xfId="9984" xr:uid="{00000000-0005-0000-0000-0000CD4D0000}"/>
    <cellStyle name="Comma 25 5 3" xfId="1281" xr:uid="{00000000-0005-0000-0000-0000F4090000}"/>
    <cellStyle name="Comma 25 5 3 3" xfId="11053" xr:uid="{00000000-0005-0000-0000-000048560000}"/>
    <cellStyle name="Comma 25 5 4" xfId="2339" xr:uid="{00000000-0005-0000-0000-00006F120000}"/>
    <cellStyle name="Comma 25 5 4 3" xfId="12109" xr:uid="{00000000-0005-0000-0000-0000C35E0000}"/>
    <cellStyle name="Comma 25 5 5 2" xfId="8354" xr:uid="{00000000-0005-0000-0000-000014410000}"/>
    <cellStyle name="Comma 25 5 6" xfId="5608" xr:uid="{00000000-0005-0000-0000-0000E02B0000}"/>
    <cellStyle name="Comma 25 5 6 3" xfId="15378" xr:uid="{00000000-0005-0000-0000-000034780000}"/>
    <cellStyle name="Comma 25 5 8" xfId="9457" xr:uid="{00000000-0005-0000-0000-00008F490000}"/>
    <cellStyle name="Comma 25 6" xfId="827" xr:uid="{00000000-0005-0000-0000-000057060000}"/>
    <cellStyle name="Comma 25 6 2 2" xfId="2980" xr:uid="{00000000-0005-0000-0000-000062170000}"/>
    <cellStyle name="Comma 25 6 2 2 3" xfId="12750" xr:uid="{00000000-0005-0000-0000-0000B6630000}"/>
    <cellStyle name="Comma 25 6 2 3 2" xfId="8995" xr:uid="{00000000-0005-0000-0000-000007460000}"/>
    <cellStyle name="Comma 25 6 2 4" xfId="6807" xr:uid="{00000000-0005-0000-0000-000011350000}"/>
    <cellStyle name="Comma 25 6 2 5" xfId="5146" xr:uid="{00000000-0005-0000-0000-000058280000}"/>
    <cellStyle name="Comma 25 6 2 7" xfId="14916" xr:uid="{00000000-0005-0000-0000-0000AC740000}"/>
    <cellStyle name="Comma 25 6 3 2" xfId="6249" xr:uid="{00000000-0005-0000-0000-0000D3300000}"/>
    <cellStyle name="Comma 25 6 4" xfId="2422" xr:uid="{00000000-0005-0000-0000-000024130000}"/>
    <cellStyle name="Comma 25 6 4 3" xfId="12192" xr:uid="{00000000-0005-0000-0000-0000785F0000}"/>
    <cellStyle name="Comma 25 6 5 2" xfId="8437" xr:uid="{00000000-0005-0000-0000-0000C9410000}"/>
    <cellStyle name="Comma 25 6 6" xfId="5691" xr:uid="{00000000-0005-0000-0000-0000952C0000}"/>
    <cellStyle name="Comma 25 6 6 3" xfId="15461" xr:uid="{00000000-0005-0000-0000-0000E9780000}"/>
    <cellStyle name="Comma 25 6 8" xfId="9540" xr:uid="{00000000-0005-0000-0000-0000444A0000}"/>
    <cellStyle name="Comma 25 7" xfId="1445" xr:uid="{00000000-0005-0000-0000-0000560B0000}"/>
    <cellStyle name="Comma 25 7 2 2" xfId="7444" xr:uid="{00000000-0005-0000-0000-0000FB390000}"/>
    <cellStyle name="Comma 25 7 3" xfId="3600" xr:uid="{00000000-0005-0000-0000-00004C1C0000}"/>
    <cellStyle name="Comma 25 7 3 3" xfId="13370" xr:uid="{00000000-0005-0000-0000-0000A0680000}"/>
    <cellStyle name="Comma 25 7 4 2" xfId="11216" xr:uid="{00000000-0005-0000-0000-0000AA570000}"/>
    <cellStyle name="Comma 25 7 6" xfId="9620" xr:uid="{00000000-0005-0000-0000-0000F14A0000}"/>
    <cellStyle name="Comma 25 8" xfId="917" xr:uid="{00000000-0005-0000-0000-000018070000}"/>
    <cellStyle name="Comma 25 8 3" xfId="10689" xr:uid="{00000000-0005-0000-0000-00006C530000}"/>
    <cellStyle name="Comma 25 9" xfId="1975" xr:uid="{00000000-0005-0000-0000-0000940F0000}"/>
    <cellStyle name="Comma 25 9 3" xfId="11746" xr:uid="{00000000-0005-0000-0000-0000E85B0000}"/>
    <cellStyle name="Comma 26 10" xfId="3051" xr:uid="{00000000-0005-0000-0000-000005180000}"/>
    <cellStyle name="Comma 26 10 3" xfId="12821" xr:uid="{00000000-0005-0000-0000-000059640000}"/>
    <cellStyle name="Comma 26 11 2" xfId="10139" xr:uid="{00000000-0005-0000-0000-0000254F0000}"/>
    <cellStyle name="Comma 26 12" xfId="4119" xr:uid="{00000000-0005-0000-0000-000080200000}"/>
    <cellStyle name="Comma 26 14" xfId="13889" xr:uid="{00000000-0005-0000-0000-0000D46C0000}"/>
    <cellStyle name="Comma 26 2 2" xfId="1525" xr:uid="{00000000-0005-0000-0000-0000030C0000}"/>
    <cellStyle name="Comma 26 2 2 2 2" xfId="7524" xr:uid="{00000000-0005-0000-0000-0000A83A0000}"/>
    <cellStyle name="Comma 26 2 2 3" xfId="3680" xr:uid="{00000000-0005-0000-0000-0000F91C0000}"/>
    <cellStyle name="Comma 26 2 2 3 3" xfId="13450" xr:uid="{00000000-0005-0000-0000-00004D690000}"/>
    <cellStyle name="Comma 26 2 2 4 2" xfId="11296" xr:uid="{00000000-0005-0000-0000-000057580000}"/>
    <cellStyle name="Comma 26 2 2 6" xfId="9700" xr:uid="{00000000-0005-0000-0000-00009E4B0000}"/>
    <cellStyle name="Comma 26 2 3" xfId="997" xr:uid="{00000000-0005-0000-0000-0000C5070000}"/>
    <cellStyle name="Comma 26 2 3 3" xfId="10769" xr:uid="{00000000-0005-0000-0000-000019540000}"/>
    <cellStyle name="Comma 26 2 4" xfId="2055" xr:uid="{00000000-0005-0000-0000-000040100000}"/>
    <cellStyle name="Comma 26 2 4 3" xfId="11825" xr:uid="{00000000-0005-0000-0000-0000945C0000}"/>
    <cellStyle name="Comma 26 2 5 2" xfId="8070" xr:uid="{00000000-0005-0000-0000-0000E53E0000}"/>
    <cellStyle name="Comma 26 2 6" xfId="5324" xr:uid="{00000000-0005-0000-0000-0000B1290000}"/>
    <cellStyle name="Comma 26 2 6 3" xfId="15094" xr:uid="{00000000-0005-0000-0000-000005760000}"/>
    <cellStyle name="Comma 26 2 8" xfId="9173" xr:uid="{00000000-0005-0000-0000-000060470000}"/>
    <cellStyle name="Comma 26 3" xfId="463" xr:uid="{00000000-0005-0000-0000-000089030000}"/>
    <cellStyle name="Comma 26 3 2 2" xfId="2696" xr:uid="{00000000-0005-0000-0000-000037150000}"/>
    <cellStyle name="Comma 26 3 2 2 3" xfId="12466" xr:uid="{00000000-0005-0000-0000-00008B610000}"/>
    <cellStyle name="Comma 26 3 2 3 2" xfId="8711" xr:uid="{00000000-0005-0000-0000-0000DC430000}"/>
    <cellStyle name="Comma 26 3 2 4" xfId="6523" xr:uid="{00000000-0005-0000-0000-0000E6320000}"/>
    <cellStyle name="Comma 26 3 2 5" xfId="4862" xr:uid="{00000000-0005-0000-0000-00002D260000}"/>
    <cellStyle name="Comma 26 3 2 7" xfId="14632" xr:uid="{00000000-0005-0000-0000-000081720000}"/>
    <cellStyle name="Comma 26 3 3 2" xfId="5964" xr:uid="{00000000-0005-0000-0000-0000A82E0000}"/>
    <cellStyle name="Comma 26 3 3 4" xfId="15734" xr:uid="{00000000-0005-0000-0000-0000FC7A0000}"/>
    <cellStyle name="Comma 26 3 4 2" xfId="7079" xr:uid="{00000000-0005-0000-0000-000023370000}"/>
    <cellStyle name="Comma 26 3 5" xfId="3235" xr:uid="{00000000-0005-0000-0000-000074190000}"/>
    <cellStyle name="Comma 26 3 5 3" xfId="13005" xr:uid="{00000000-0005-0000-0000-0000C8650000}"/>
    <cellStyle name="Comma 26 3 6 2" xfId="10323" xr:uid="{00000000-0005-0000-0000-000094500000}"/>
    <cellStyle name="Comma 26 3 7" xfId="4303" xr:uid="{00000000-0005-0000-0000-0000EF210000}"/>
    <cellStyle name="Comma 26 3 9" xfId="14073" xr:uid="{00000000-0005-0000-0000-0000436E0000}"/>
    <cellStyle name="Comma 26 4 2" xfId="1707" xr:uid="{00000000-0005-0000-0000-0000730D0000}"/>
    <cellStyle name="Comma 26 4 2 2 2" xfId="7706" xr:uid="{00000000-0005-0000-0000-0000183C0000}"/>
    <cellStyle name="Comma 26 4 2 3" xfId="3862" xr:uid="{00000000-0005-0000-0000-0000691E0000}"/>
    <cellStyle name="Comma 26 4 2 3 3" xfId="13632" xr:uid="{00000000-0005-0000-0000-0000BD6A0000}"/>
    <cellStyle name="Comma 26 4 2 4 2" xfId="11478" xr:uid="{00000000-0005-0000-0000-0000C7590000}"/>
    <cellStyle name="Comma 26 4 2 6" xfId="9882" xr:uid="{00000000-0005-0000-0000-00000E4D0000}"/>
    <cellStyle name="Comma 26 4 3" xfId="1179" xr:uid="{00000000-0005-0000-0000-000035090000}"/>
    <cellStyle name="Comma 26 4 3 3" xfId="10951" xr:uid="{00000000-0005-0000-0000-000089550000}"/>
    <cellStyle name="Comma 26 4 4" xfId="2237" xr:uid="{00000000-0005-0000-0000-0000B0110000}"/>
    <cellStyle name="Comma 26 4 4 3" xfId="12007" xr:uid="{00000000-0005-0000-0000-0000045E0000}"/>
    <cellStyle name="Comma 26 4 5 2" xfId="8252" xr:uid="{00000000-0005-0000-0000-000055400000}"/>
    <cellStyle name="Comma 26 4 6" xfId="5506" xr:uid="{00000000-0005-0000-0000-0000212B0000}"/>
    <cellStyle name="Comma 26 4 6 3" xfId="15276" xr:uid="{00000000-0005-0000-0000-000075770000}"/>
    <cellStyle name="Comma 26 4 8" xfId="9355" xr:uid="{00000000-0005-0000-0000-0000D0480000}"/>
    <cellStyle name="Comma 26 5" xfId="699" xr:uid="{00000000-0005-0000-0000-000062050000}"/>
    <cellStyle name="Comma 26 5 2 2" xfId="2878" xr:uid="{00000000-0005-0000-0000-0000A3160000}"/>
    <cellStyle name="Comma 26 5 2 2 3" xfId="12648" xr:uid="{00000000-0005-0000-0000-0000F7620000}"/>
    <cellStyle name="Comma 26 5 2 3 2" xfId="8893" xr:uid="{00000000-0005-0000-0000-000048450000}"/>
    <cellStyle name="Comma 26 5 2 4" xfId="6705" xr:uid="{00000000-0005-0000-0000-000052340000}"/>
    <cellStyle name="Comma 26 5 2 5" xfId="5044" xr:uid="{00000000-0005-0000-0000-000099270000}"/>
    <cellStyle name="Comma 26 5 2 7" xfId="14814" xr:uid="{00000000-0005-0000-0000-0000ED730000}"/>
    <cellStyle name="Comma 26 5 3 2" xfId="6146" xr:uid="{00000000-0005-0000-0000-000014300000}"/>
    <cellStyle name="Comma 26 5 3 4" xfId="15916" xr:uid="{00000000-0005-0000-0000-0000687C0000}"/>
    <cellStyle name="Comma 26 5 4 2" xfId="7261" xr:uid="{00000000-0005-0000-0000-00008F380000}"/>
    <cellStyle name="Comma 26 5 5" xfId="3417" xr:uid="{00000000-0005-0000-0000-0000E01A0000}"/>
    <cellStyle name="Comma 26 5 5 3" xfId="13187" xr:uid="{00000000-0005-0000-0000-000034670000}"/>
    <cellStyle name="Comma 26 5 6 2" xfId="10505" xr:uid="{00000000-0005-0000-0000-000000520000}"/>
    <cellStyle name="Comma 26 5 7" xfId="4485" xr:uid="{00000000-0005-0000-0000-00005B230000}"/>
    <cellStyle name="Comma 26 5 9" xfId="14255" xr:uid="{00000000-0005-0000-0000-0000AF6F0000}"/>
    <cellStyle name="Comma 26 6 2" xfId="1888" xr:uid="{00000000-0005-0000-0000-0000DD0E0000}"/>
    <cellStyle name="Comma 26 6 2 2 2" xfId="7887" xr:uid="{00000000-0005-0000-0000-0000823D0000}"/>
    <cellStyle name="Comma 26 6 2 3" xfId="4043" xr:uid="{00000000-0005-0000-0000-0000D31F0000}"/>
    <cellStyle name="Comma 26 6 2 3 3" xfId="13813" xr:uid="{00000000-0005-0000-0000-0000276C0000}"/>
    <cellStyle name="Comma 26 6 2 4 2" xfId="11659" xr:uid="{00000000-0005-0000-0000-0000315B0000}"/>
    <cellStyle name="Comma 26 6 2 6" xfId="10063" xr:uid="{00000000-0005-0000-0000-0000784E0000}"/>
    <cellStyle name="Comma 26 6 3" xfId="1360" xr:uid="{00000000-0005-0000-0000-00009F0A0000}"/>
    <cellStyle name="Comma 26 6 3 3" xfId="11131" xr:uid="{00000000-0005-0000-0000-0000F3560000}"/>
    <cellStyle name="Comma 26 6 4" xfId="2417" xr:uid="{00000000-0005-0000-0000-00001A130000}"/>
    <cellStyle name="Comma 26 6 4 3" xfId="12187" xr:uid="{00000000-0005-0000-0000-00006E5F0000}"/>
    <cellStyle name="Comma 26 6 5 2" xfId="8432" xr:uid="{00000000-0005-0000-0000-0000BF410000}"/>
    <cellStyle name="Comma 26 6 6" xfId="5686" xr:uid="{00000000-0005-0000-0000-00008B2C0000}"/>
    <cellStyle name="Comma 26 6 6 3" xfId="15456" xr:uid="{00000000-0005-0000-0000-0000DF780000}"/>
    <cellStyle name="Comma 26 6 8" xfId="9535" xr:uid="{00000000-0005-0000-0000-00003A4A0000}"/>
    <cellStyle name="Comma 26 7" xfId="1440" xr:uid="{00000000-0005-0000-0000-00004C0B0000}"/>
    <cellStyle name="Comma 26 7 2 2" xfId="7439" xr:uid="{00000000-0005-0000-0000-0000F1390000}"/>
    <cellStyle name="Comma 26 7 3" xfId="3595" xr:uid="{00000000-0005-0000-0000-0000421C0000}"/>
    <cellStyle name="Comma 26 7 3 3" xfId="13365" xr:uid="{00000000-0005-0000-0000-000096680000}"/>
    <cellStyle name="Comma 26 7 4 2" xfId="11211" xr:uid="{00000000-0005-0000-0000-0000A0570000}"/>
    <cellStyle name="Comma 26 7 6" xfId="9615" xr:uid="{00000000-0005-0000-0000-0000E74A0000}"/>
    <cellStyle name="Comma 26 8" xfId="912" xr:uid="{00000000-0005-0000-0000-00000E070000}"/>
    <cellStyle name="Comma 26 8 3" xfId="10684" xr:uid="{00000000-0005-0000-0000-000062530000}"/>
    <cellStyle name="Comma 26 9" xfId="1970" xr:uid="{00000000-0005-0000-0000-00008A0F0000}"/>
    <cellStyle name="Comma 26 9 3" xfId="11741" xr:uid="{00000000-0005-0000-0000-0000DE5B0000}"/>
    <cellStyle name="Comma 27 10" xfId="3052" xr:uid="{00000000-0005-0000-0000-000006180000}"/>
    <cellStyle name="Comma 27 10 3" xfId="12822" xr:uid="{00000000-0005-0000-0000-00005A640000}"/>
    <cellStyle name="Comma 27 11 2" xfId="10140" xr:uid="{00000000-0005-0000-0000-0000264F0000}"/>
    <cellStyle name="Comma 27 12" xfId="4120" xr:uid="{00000000-0005-0000-0000-000081200000}"/>
    <cellStyle name="Comma 27 14" xfId="13890" xr:uid="{00000000-0005-0000-0000-0000D56C0000}"/>
    <cellStyle name="Comma 27 2 2" xfId="1526" xr:uid="{00000000-0005-0000-0000-0000040C0000}"/>
    <cellStyle name="Comma 27 2 2 2 2" xfId="7525" xr:uid="{00000000-0005-0000-0000-0000A93A0000}"/>
    <cellStyle name="Comma 27 2 2 3" xfId="3681" xr:uid="{00000000-0005-0000-0000-0000FA1C0000}"/>
    <cellStyle name="Comma 27 2 2 3 3" xfId="13451" xr:uid="{00000000-0005-0000-0000-00004E690000}"/>
    <cellStyle name="Comma 27 2 2 4 2" xfId="11297" xr:uid="{00000000-0005-0000-0000-000058580000}"/>
    <cellStyle name="Comma 27 2 2 6" xfId="9701" xr:uid="{00000000-0005-0000-0000-00009F4B0000}"/>
    <cellStyle name="Comma 27 2 3" xfId="998" xr:uid="{00000000-0005-0000-0000-0000C6070000}"/>
    <cellStyle name="Comma 27 2 3 3" xfId="10770" xr:uid="{00000000-0005-0000-0000-00001A540000}"/>
    <cellStyle name="Comma 27 2 4" xfId="2056" xr:uid="{00000000-0005-0000-0000-000041100000}"/>
    <cellStyle name="Comma 27 2 4 3" xfId="11826" xr:uid="{00000000-0005-0000-0000-0000955C0000}"/>
    <cellStyle name="Comma 27 2 5 2" xfId="8071" xr:uid="{00000000-0005-0000-0000-0000E63E0000}"/>
    <cellStyle name="Comma 27 2 6" xfId="5325" xr:uid="{00000000-0005-0000-0000-0000B2290000}"/>
    <cellStyle name="Comma 27 2 6 3" xfId="15095" xr:uid="{00000000-0005-0000-0000-000006760000}"/>
    <cellStyle name="Comma 27 2 8" xfId="9174" xr:uid="{00000000-0005-0000-0000-000061470000}"/>
    <cellStyle name="Comma 27 3" xfId="464" xr:uid="{00000000-0005-0000-0000-00008A030000}"/>
    <cellStyle name="Comma 27 3 2 2" xfId="2697" xr:uid="{00000000-0005-0000-0000-000038150000}"/>
    <cellStyle name="Comma 27 3 2 2 3" xfId="12467" xr:uid="{00000000-0005-0000-0000-00008C610000}"/>
    <cellStyle name="Comma 27 3 2 3 2" xfId="8712" xr:uid="{00000000-0005-0000-0000-0000DD430000}"/>
    <cellStyle name="Comma 27 3 2 4" xfId="6524" xr:uid="{00000000-0005-0000-0000-0000E7320000}"/>
    <cellStyle name="Comma 27 3 2 5" xfId="4863" xr:uid="{00000000-0005-0000-0000-00002E260000}"/>
    <cellStyle name="Comma 27 3 2 7" xfId="14633" xr:uid="{00000000-0005-0000-0000-000082720000}"/>
    <cellStyle name="Comma 27 3 3 2" xfId="5965" xr:uid="{00000000-0005-0000-0000-0000A92E0000}"/>
    <cellStyle name="Comma 27 3 3 4" xfId="15735" xr:uid="{00000000-0005-0000-0000-0000FD7A0000}"/>
    <cellStyle name="Comma 27 3 4 2" xfId="7080" xr:uid="{00000000-0005-0000-0000-000024370000}"/>
    <cellStyle name="Comma 27 3 5" xfId="3236" xr:uid="{00000000-0005-0000-0000-000075190000}"/>
    <cellStyle name="Comma 27 3 5 3" xfId="13006" xr:uid="{00000000-0005-0000-0000-0000C9650000}"/>
    <cellStyle name="Comma 27 3 6 2" xfId="10324" xr:uid="{00000000-0005-0000-0000-000095500000}"/>
    <cellStyle name="Comma 27 3 7" xfId="4304" xr:uid="{00000000-0005-0000-0000-0000F0210000}"/>
    <cellStyle name="Comma 27 3 9" xfId="14074" xr:uid="{00000000-0005-0000-0000-0000446E0000}"/>
    <cellStyle name="Comma 27 4 2" xfId="1708" xr:uid="{00000000-0005-0000-0000-0000740D0000}"/>
    <cellStyle name="Comma 27 4 2 2 2" xfId="7707" xr:uid="{00000000-0005-0000-0000-0000193C0000}"/>
    <cellStyle name="Comma 27 4 2 3" xfId="3863" xr:uid="{00000000-0005-0000-0000-00006A1E0000}"/>
    <cellStyle name="Comma 27 4 2 3 3" xfId="13633" xr:uid="{00000000-0005-0000-0000-0000BE6A0000}"/>
    <cellStyle name="Comma 27 4 2 4 2" xfId="11479" xr:uid="{00000000-0005-0000-0000-0000C8590000}"/>
    <cellStyle name="Comma 27 4 2 6" xfId="9883" xr:uid="{00000000-0005-0000-0000-00000F4D0000}"/>
    <cellStyle name="Comma 27 4 3" xfId="1180" xr:uid="{00000000-0005-0000-0000-000036090000}"/>
    <cellStyle name="Comma 27 4 3 3" xfId="10952" xr:uid="{00000000-0005-0000-0000-00008A550000}"/>
    <cellStyle name="Comma 27 4 4" xfId="2238" xr:uid="{00000000-0005-0000-0000-0000B1110000}"/>
    <cellStyle name="Comma 27 4 4 3" xfId="12008" xr:uid="{00000000-0005-0000-0000-0000055E0000}"/>
    <cellStyle name="Comma 27 4 5 2" xfId="8253" xr:uid="{00000000-0005-0000-0000-000056400000}"/>
    <cellStyle name="Comma 27 4 6" xfId="5507" xr:uid="{00000000-0005-0000-0000-0000222B0000}"/>
    <cellStyle name="Comma 27 4 6 3" xfId="15277" xr:uid="{00000000-0005-0000-0000-000076770000}"/>
    <cellStyle name="Comma 27 4 8" xfId="9356" xr:uid="{00000000-0005-0000-0000-0000D1480000}"/>
    <cellStyle name="Comma 27 5" xfId="700" xr:uid="{00000000-0005-0000-0000-000063050000}"/>
    <cellStyle name="Comma 27 5 2 2" xfId="2879" xr:uid="{00000000-0005-0000-0000-0000A4160000}"/>
    <cellStyle name="Comma 27 5 2 2 3" xfId="12649" xr:uid="{00000000-0005-0000-0000-0000F8620000}"/>
    <cellStyle name="Comma 27 5 2 3 2" xfId="8894" xr:uid="{00000000-0005-0000-0000-000049450000}"/>
    <cellStyle name="Comma 27 5 2 4" xfId="6706" xr:uid="{00000000-0005-0000-0000-000053340000}"/>
    <cellStyle name="Comma 27 5 2 5" xfId="5045" xr:uid="{00000000-0005-0000-0000-00009A270000}"/>
    <cellStyle name="Comma 27 5 2 7" xfId="14815" xr:uid="{00000000-0005-0000-0000-0000EE730000}"/>
    <cellStyle name="Comma 27 5 3 2" xfId="6147" xr:uid="{00000000-0005-0000-0000-000015300000}"/>
    <cellStyle name="Comma 27 5 3 4" xfId="15917" xr:uid="{00000000-0005-0000-0000-0000697C0000}"/>
    <cellStyle name="Comma 27 5 4 2" xfId="7262" xr:uid="{00000000-0005-0000-0000-000090380000}"/>
    <cellStyle name="Comma 27 5 5" xfId="3418" xr:uid="{00000000-0005-0000-0000-0000E11A0000}"/>
    <cellStyle name="Comma 27 5 5 3" xfId="13188" xr:uid="{00000000-0005-0000-0000-000035670000}"/>
    <cellStyle name="Comma 27 5 6 2" xfId="10506" xr:uid="{00000000-0005-0000-0000-000001520000}"/>
    <cellStyle name="Comma 27 5 7" xfId="4486" xr:uid="{00000000-0005-0000-0000-00005C230000}"/>
    <cellStyle name="Comma 27 5 9" xfId="14256" xr:uid="{00000000-0005-0000-0000-0000B06F0000}"/>
    <cellStyle name="Comma 27 6 2" xfId="1889" xr:uid="{00000000-0005-0000-0000-0000DE0E0000}"/>
    <cellStyle name="Comma 27 6 2 2 2" xfId="7888" xr:uid="{00000000-0005-0000-0000-0000833D0000}"/>
    <cellStyle name="Comma 27 6 2 3" xfId="4044" xr:uid="{00000000-0005-0000-0000-0000D41F0000}"/>
    <cellStyle name="Comma 27 6 2 3 3" xfId="13814" xr:uid="{00000000-0005-0000-0000-0000286C0000}"/>
    <cellStyle name="Comma 27 6 2 4 2" xfId="11660" xr:uid="{00000000-0005-0000-0000-0000325B0000}"/>
    <cellStyle name="Comma 27 6 2 6" xfId="10064" xr:uid="{00000000-0005-0000-0000-0000794E0000}"/>
    <cellStyle name="Comma 27 6 3" xfId="1361" xr:uid="{00000000-0005-0000-0000-0000A00A0000}"/>
    <cellStyle name="Comma 27 6 3 3" xfId="11132" xr:uid="{00000000-0005-0000-0000-0000F4560000}"/>
    <cellStyle name="Comma 27 6 4" xfId="2418" xr:uid="{00000000-0005-0000-0000-00001B130000}"/>
    <cellStyle name="Comma 27 6 4 3" xfId="12188" xr:uid="{00000000-0005-0000-0000-00006F5F0000}"/>
    <cellStyle name="Comma 27 6 5 2" xfId="8433" xr:uid="{00000000-0005-0000-0000-0000C0410000}"/>
    <cellStyle name="Comma 27 6 6" xfId="5687" xr:uid="{00000000-0005-0000-0000-00008C2C0000}"/>
    <cellStyle name="Comma 27 6 6 3" xfId="15457" xr:uid="{00000000-0005-0000-0000-0000E0780000}"/>
    <cellStyle name="Comma 27 6 8" xfId="9536" xr:uid="{00000000-0005-0000-0000-00003B4A0000}"/>
    <cellStyle name="Comma 27 7" xfId="1441" xr:uid="{00000000-0005-0000-0000-00004D0B0000}"/>
    <cellStyle name="Comma 27 7 2 2" xfId="7440" xr:uid="{00000000-0005-0000-0000-0000F2390000}"/>
    <cellStyle name="Comma 27 7 3" xfId="3596" xr:uid="{00000000-0005-0000-0000-0000431C0000}"/>
    <cellStyle name="Comma 27 7 3 3" xfId="13366" xr:uid="{00000000-0005-0000-0000-000097680000}"/>
    <cellStyle name="Comma 27 7 4 2" xfId="11212" xr:uid="{00000000-0005-0000-0000-0000A1570000}"/>
    <cellStyle name="Comma 27 7 6" xfId="9616" xr:uid="{00000000-0005-0000-0000-0000E84A0000}"/>
    <cellStyle name="Comma 27 8" xfId="913" xr:uid="{00000000-0005-0000-0000-00000F070000}"/>
    <cellStyle name="Comma 27 8 3" xfId="10685" xr:uid="{00000000-0005-0000-0000-000063530000}"/>
    <cellStyle name="Comma 27 9" xfId="1971" xr:uid="{00000000-0005-0000-0000-00008B0F0000}"/>
    <cellStyle name="Comma 27 9 3" xfId="11742" xr:uid="{00000000-0005-0000-0000-0000DF5B0000}"/>
    <cellStyle name="Comma 28 10" xfId="3056" xr:uid="{00000000-0005-0000-0000-00000E180000}"/>
    <cellStyle name="Comma 28 10 3" xfId="12826" xr:uid="{00000000-0005-0000-0000-000062640000}"/>
    <cellStyle name="Comma 28 11 2" xfId="10144" xr:uid="{00000000-0005-0000-0000-00002E4F0000}"/>
    <cellStyle name="Comma 28 12" xfId="4124" xr:uid="{00000000-0005-0000-0000-000089200000}"/>
    <cellStyle name="Comma 28 14" xfId="13894" xr:uid="{00000000-0005-0000-0000-0000DD6C0000}"/>
    <cellStyle name="Comma 28 2 2" xfId="1530" xr:uid="{00000000-0005-0000-0000-00000C0C0000}"/>
    <cellStyle name="Comma 28 2 2 2 2" xfId="7529" xr:uid="{00000000-0005-0000-0000-0000B13A0000}"/>
    <cellStyle name="Comma 28 2 2 3" xfId="3685" xr:uid="{00000000-0005-0000-0000-0000021D0000}"/>
    <cellStyle name="Comma 28 2 2 3 3" xfId="13455" xr:uid="{00000000-0005-0000-0000-000056690000}"/>
    <cellStyle name="Comma 28 2 2 4 2" xfId="11301" xr:uid="{00000000-0005-0000-0000-000060580000}"/>
    <cellStyle name="Comma 28 2 2 6" xfId="9705" xr:uid="{00000000-0005-0000-0000-0000A74B0000}"/>
    <cellStyle name="Comma 28 2 3" xfId="1002" xr:uid="{00000000-0005-0000-0000-0000CE070000}"/>
    <cellStyle name="Comma 28 2 3 3" xfId="10774" xr:uid="{00000000-0005-0000-0000-000022540000}"/>
    <cellStyle name="Comma 28 2 4" xfId="2060" xr:uid="{00000000-0005-0000-0000-000049100000}"/>
    <cellStyle name="Comma 28 2 4 3" xfId="11830" xr:uid="{00000000-0005-0000-0000-00009D5C0000}"/>
    <cellStyle name="Comma 28 2 5 2" xfId="8075" xr:uid="{00000000-0005-0000-0000-0000EE3E0000}"/>
    <cellStyle name="Comma 28 2 6" xfId="5329" xr:uid="{00000000-0005-0000-0000-0000BA290000}"/>
    <cellStyle name="Comma 28 2 6 3" xfId="15099" xr:uid="{00000000-0005-0000-0000-00000E760000}"/>
    <cellStyle name="Comma 28 2 8" xfId="9178" xr:uid="{00000000-0005-0000-0000-000069470000}"/>
    <cellStyle name="Comma 28 3" xfId="468" xr:uid="{00000000-0005-0000-0000-000092030000}"/>
    <cellStyle name="Comma 28 3 2 2" xfId="2701" xr:uid="{00000000-0005-0000-0000-000040150000}"/>
    <cellStyle name="Comma 28 3 2 2 3" xfId="12471" xr:uid="{00000000-0005-0000-0000-000094610000}"/>
    <cellStyle name="Comma 28 3 2 3 2" xfId="8716" xr:uid="{00000000-0005-0000-0000-0000E5430000}"/>
    <cellStyle name="Comma 28 3 2 4" xfId="6528" xr:uid="{00000000-0005-0000-0000-0000EF320000}"/>
    <cellStyle name="Comma 28 3 2 5" xfId="4867" xr:uid="{00000000-0005-0000-0000-000036260000}"/>
    <cellStyle name="Comma 28 3 2 7" xfId="14637" xr:uid="{00000000-0005-0000-0000-00008A720000}"/>
    <cellStyle name="Comma 28 3 3 2" xfId="5969" xr:uid="{00000000-0005-0000-0000-0000B12E0000}"/>
    <cellStyle name="Comma 28 3 3 4" xfId="15739" xr:uid="{00000000-0005-0000-0000-0000057B0000}"/>
    <cellStyle name="Comma 28 3 4 2" xfId="7084" xr:uid="{00000000-0005-0000-0000-00002C370000}"/>
    <cellStyle name="Comma 28 3 5" xfId="3240" xr:uid="{00000000-0005-0000-0000-00007D190000}"/>
    <cellStyle name="Comma 28 3 5 3" xfId="13010" xr:uid="{00000000-0005-0000-0000-0000D1650000}"/>
    <cellStyle name="Comma 28 3 6 2" xfId="10328" xr:uid="{00000000-0005-0000-0000-00009D500000}"/>
    <cellStyle name="Comma 28 3 7" xfId="4308" xr:uid="{00000000-0005-0000-0000-0000F8210000}"/>
    <cellStyle name="Comma 28 3 9" xfId="14078" xr:uid="{00000000-0005-0000-0000-00004C6E0000}"/>
    <cellStyle name="Comma 28 4 2" xfId="1712" xr:uid="{00000000-0005-0000-0000-00007C0D0000}"/>
    <cellStyle name="Comma 28 4 2 2 2" xfId="7711" xr:uid="{00000000-0005-0000-0000-0000213C0000}"/>
    <cellStyle name="Comma 28 4 2 3" xfId="3867" xr:uid="{00000000-0005-0000-0000-0000721E0000}"/>
    <cellStyle name="Comma 28 4 2 3 3" xfId="13637" xr:uid="{00000000-0005-0000-0000-0000C66A0000}"/>
    <cellStyle name="Comma 28 4 2 4 2" xfId="11483" xr:uid="{00000000-0005-0000-0000-0000D0590000}"/>
    <cellStyle name="Comma 28 4 2 6" xfId="9887" xr:uid="{00000000-0005-0000-0000-0000174D0000}"/>
    <cellStyle name="Comma 28 4 3" xfId="1184" xr:uid="{00000000-0005-0000-0000-00003E090000}"/>
    <cellStyle name="Comma 28 4 3 3" xfId="10956" xr:uid="{00000000-0005-0000-0000-000092550000}"/>
    <cellStyle name="Comma 28 4 4" xfId="2242" xr:uid="{00000000-0005-0000-0000-0000B9110000}"/>
    <cellStyle name="Comma 28 4 4 3" xfId="12012" xr:uid="{00000000-0005-0000-0000-00000D5E0000}"/>
    <cellStyle name="Comma 28 4 5 2" xfId="8257" xr:uid="{00000000-0005-0000-0000-00005E400000}"/>
    <cellStyle name="Comma 28 4 6" xfId="5511" xr:uid="{00000000-0005-0000-0000-00002A2B0000}"/>
    <cellStyle name="Comma 28 4 6 3" xfId="15281" xr:uid="{00000000-0005-0000-0000-00007E770000}"/>
    <cellStyle name="Comma 28 4 8" xfId="9360" xr:uid="{00000000-0005-0000-0000-0000D9480000}"/>
    <cellStyle name="Comma 28 5" xfId="704" xr:uid="{00000000-0005-0000-0000-00006B050000}"/>
    <cellStyle name="Comma 28 5 2 2" xfId="2883" xr:uid="{00000000-0005-0000-0000-0000AC160000}"/>
    <cellStyle name="Comma 28 5 2 2 3" xfId="12653" xr:uid="{00000000-0005-0000-0000-000000630000}"/>
    <cellStyle name="Comma 28 5 2 3 2" xfId="8898" xr:uid="{00000000-0005-0000-0000-000051450000}"/>
    <cellStyle name="Comma 28 5 2 4" xfId="6710" xr:uid="{00000000-0005-0000-0000-00005B340000}"/>
    <cellStyle name="Comma 28 5 2 5" xfId="5049" xr:uid="{00000000-0005-0000-0000-0000A2270000}"/>
    <cellStyle name="Comma 28 5 2 7" xfId="14819" xr:uid="{00000000-0005-0000-0000-0000F6730000}"/>
    <cellStyle name="Comma 28 5 3 2" xfId="6151" xr:uid="{00000000-0005-0000-0000-00001D300000}"/>
    <cellStyle name="Comma 28 5 3 4" xfId="15921" xr:uid="{00000000-0005-0000-0000-0000717C0000}"/>
    <cellStyle name="Comma 28 5 4 2" xfId="7266" xr:uid="{00000000-0005-0000-0000-000098380000}"/>
    <cellStyle name="Comma 28 5 5" xfId="3422" xr:uid="{00000000-0005-0000-0000-0000E91A0000}"/>
    <cellStyle name="Comma 28 5 5 3" xfId="13192" xr:uid="{00000000-0005-0000-0000-00003D670000}"/>
    <cellStyle name="Comma 28 5 6 2" xfId="10510" xr:uid="{00000000-0005-0000-0000-000009520000}"/>
    <cellStyle name="Comma 28 5 7" xfId="4490" xr:uid="{00000000-0005-0000-0000-000064230000}"/>
    <cellStyle name="Comma 28 5 9" xfId="14260" xr:uid="{00000000-0005-0000-0000-0000B86F0000}"/>
    <cellStyle name="Comma 28 6 2" xfId="1893" xr:uid="{00000000-0005-0000-0000-0000E60E0000}"/>
    <cellStyle name="Comma 28 6 2 2 2" xfId="7892" xr:uid="{00000000-0005-0000-0000-00008B3D0000}"/>
    <cellStyle name="Comma 28 6 2 3" xfId="4048" xr:uid="{00000000-0005-0000-0000-0000DC1F0000}"/>
    <cellStyle name="Comma 28 6 2 3 3" xfId="13818" xr:uid="{00000000-0005-0000-0000-0000306C0000}"/>
    <cellStyle name="Comma 28 6 2 4 2" xfId="11664" xr:uid="{00000000-0005-0000-0000-00003A5B0000}"/>
    <cellStyle name="Comma 28 6 2 6" xfId="10068" xr:uid="{00000000-0005-0000-0000-0000814E0000}"/>
    <cellStyle name="Comma 28 6 3" xfId="1365" xr:uid="{00000000-0005-0000-0000-0000A80A0000}"/>
    <cellStyle name="Comma 28 6 3 3" xfId="11136" xr:uid="{00000000-0005-0000-0000-0000FC560000}"/>
    <cellStyle name="Comma 28 6 4 2" xfId="7364" xr:uid="{00000000-0005-0000-0000-00004D390000}"/>
    <cellStyle name="Comma 28 6 5" xfId="3520" xr:uid="{00000000-0005-0000-0000-00009E1B0000}"/>
    <cellStyle name="Comma 28 6 5 3" xfId="13290" xr:uid="{00000000-0005-0000-0000-0000F2670000}"/>
    <cellStyle name="Comma 28 6 6 2" xfId="10608" xr:uid="{00000000-0005-0000-0000-0000BE520000}"/>
    <cellStyle name="Comma 28 6 7" xfId="4588" xr:uid="{00000000-0005-0000-0000-000019240000}"/>
    <cellStyle name="Comma 28 6 9" xfId="14358" xr:uid="{00000000-0005-0000-0000-00006D700000}"/>
    <cellStyle name="Comma 28 7 2" xfId="2515" xr:uid="{00000000-0005-0000-0000-0000D0130000}"/>
    <cellStyle name="Comma 28 7 2 3" xfId="12285" xr:uid="{00000000-0005-0000-0000-000024600000}"/>
    <cellStyle name="Comma 28 7 3 2" xfId="8530" xr:uid="{00000000-0005-0000-0000-000075420000}"/>
    <cellStyle name="Comma 28 7 4" xfId="6342" xr:uid="{00000000-0005-0000-0000-00007F310000}"/>
    <cellStyle name="Comma 28 7 5" xfId="4681" xr:uid="{00000000-0005-0000-0000-0000C6240000}"/>
    <cellStyle name="Comma 28 7 7" xfId="14451" xr:uid="{00000000-0005-0000-0000-00001A710000}"/>
    <cellStyle name="Comma 28 8 2" xfId="5783" xr:uid="{00000000-0005-0000-0000-0000412D0000}"/>
    <cellStyle name="Comma 28 8 4" xfId="15552" xr:uid="{00000000-0005-0000-0000-000095790000}"/>
    <cellStyle name="Comma 28 9 2" xfId="6898" xr:uid="{00000000-0005-0000-0000-0000BD350000}"/>
    <cellStyle name="Comma 29" xfId="111" xr:uid="{00000000-0005-0000-0000-0000CB000000}"/>
    <cellStyle name="Comma 29 10 2" xfId="7990" xr:uid="{00000000-0005-0000-0000-00003A3E0000}"/>
    <cellStyle name="Comma 29 11" xfId="5244" xr:uid="{00000000-0005-0000-0000-000006290000}"/>
    <cellStyle name="Comma 29 11 3" xfId="15014" xr:uid="{00000000-0005-0000-0000-00005A750000}"/>
    <cellStyle name="Comma 29 13" xfId="9093" xr:uid="{00000000-0005-0000-0000-0000B5460000}"/>
    <cellStyle name="Comma 29 2" xfId="328" xr:uid="{00000000-0005-0000-0000-00006F020000}"/>
    <cellStyle name="Comma 29 2 2 2" xfId="2614" xr:uid="{00000000-0005-0000-0000-000089140000}"/>
    <cellStyle name="Comma 29 2 2 2 3" xfId="12384" xr:uid="{00000000-0005-0000-0000-0000DD600000}"/>
    <cellStyle name="Comma 29 2 2 3 2" xfId="8629" xr:uid="{00000000-0005-0000-0000-00002E430000}"/>
    <cellStyle name="Comma 29 2 2 4" xfId="6441" xr:uid="{00000000-0005-0000-0000-000038320000}"/>
    <cellStyle name="Comma 29 2 2 5" xfId="4780" xr:uid="{00000000-0005-0000-0000-00007F250000}"/>
    <cellStyle name="Comma 29 2 2 7" xfId="14550" xr:uid="{00000000-0005-0000-0000-0000D3710000}"/>
    <cellStyle name="Comma 29 2 3 2" xfId="5882" xr:uid="{00000000-0005-0000-0000-0000FA2D0000}"/>
    <cellStyle name="Comma 29 2 3 4" xfId="15652" xr:uid="{00000000-0005-0000-0000-00004E7A0000}"/>
    <cellStyle name="Comma 29 2 4 2" xfId="6997" xr:uid="{00000000-0005-0000-0000-000075360000}"/>
    <cellStyle name="Comma 29 2 5" xfId="3153" xr:uid="{00000000-0005-0000-0000-0000C6180000}"/>
    <cellStyle name="Comma 29 2 5 3" xfId="12923" xr:uid="{00000000-0005-0000-0000-00001A650000}"/>
    <cellStyle name="Comma 29 2 6 2" xfId="10241" xr:uid="{00000000-0005-0000-0000-0000E64F0000}"/>
    <cellStyle name="Comma 29 2 7" xfId="4221" xr:uid="{00000000-0005-0000-0000-000041210000}"/>
    <cellStyle name="Comma 29 2 9" xfId="13991" xr:uid="{00000000-0005-0000-0000-0000956D0000}"/>
    <cellStyle name="Comma 29 3 2" xfId="1628" xr:uid="{00000000-0005-0000-0000-0000C70C0000}"/>
    <cellStyle name="Comma 29 3 2 2 2" xfId="7627" xr:uid="{00000000-0005-0000-0000-00006C3B0000}"/>
    <cellStyle name="Comma 29 3 2 3" xfId="3783" xr:uid="{00000000-0005-0000-0000-0000BD1D0000}"/>
    <cellStyle name="Comma 29 3 2 3 3" xfId="13553" xr:uid="{00000000-0005-0000-0000-0000116A0000}"/>
    <cellStyle name="Comma 29 3 2 4 2" xfId="11399" xr:uid="{00000000-0005-0000-0000-00001B590000}"/>
    <cellStyle name="Comma 29 3 2 6" xfId="9803" xr:uid="{00000000-0005-0000-0000-0000624C0000}"/>
    <cellStyle name="Comma 29 3 3" xfId="1100" xr:uid="{00000000-0005-0000-0000-000089080000}"/>
    <cellStyle name="Comma 29 3 3 3" xfId="10872" xr:uid="{00000000-0005-0000-0000-0000DD540000}"/>
    <cellStyle name="Comma 29 3 4" xfId="2158" xr:uid="{00000000-0005-0000-0000-000004110000}"/>
    <cellStyle name="Comma 29 3 4 3" xfId="11928" xr:uid="{00000000-0005-0000-0000-0000585D0000}"/>
    <cellStyle name="Comma 29 3 5 2" xfId="8173" xr:uid="{00000000-0005-0000-0000-0000A93F0000}"/>
    <cellStyle name="Comma 29 3 6" xfId="5427" xr:uid="{00000000-0005-0000-0000-0000752A0000}"/>
    <cellStyle name="Comma 29 3 6 3" xfId="15197" xr:uid="{00000000-0005-0000-0000-0000C9760000}"/>
    <cellStyle name="Comma 29 3 8" xfId="9276" xr:uid="{00000000-0005-0000-0000-000024480000}"/>
    <cellStyle name="Comma 29 4" xfId="594" xr:uid="{00000000-0005-0000-0000-00007F040000}"/>
    <cellStyle name="Comma 29 4 2 2" xfId="2800" xr:uid="{00000000-0005-0000-0000-0000F9150000}"/>
    <cellStyle name="Comma 29 4 2 2 3" xfId="12570" xr:uid="{00000000-0005-0000-0000-00004D620000}"/>
    <cellStyle name="Comma 29 4 2 3 2" xfId="8815" xr:uid="{00000000-0005-0000-0000-00009E440000}"/>
    <cellStyle name="Comma 29 4 2 4" xfId="6627" xr:uid="{00000000-0005-0000-0000-0000A8330000}"/>
    <cellStyle name="Comma 29 4 2 5" xfId="4966" xr:uid="{00000000-0005-0000-0000-0000EF260000}"/>
    <cellStyle name="Comma 29 4 2 7" xfId="14736" xr:uid="{00000000-0005-0000-0000-000043730000}"/>
    <cellStyle name="Comma 29 4 3 2" xfId="6068" xr:uid="{00000000-0005-0000-0000-00006A2F0000}"/>
    <cellStyle name="Comma 29 4 3 4" xfId="15838" xr:uid="{00000000-0005-0000-0000-0000BE7B0000}"/>
    <cellStyle name="Comma 29 4 4 2" xfId="7183" xr:uid="{00000000-0005-0000-0000-0000E5370000}"/>
    <cellStyle name="Comma 29 4 5" xfId="3339" xr:uid="{00000000-0005-0000-0000-0000361A0000}"/>
    <cellStyle name="Comma 29 4 5 3" xfId="13109" xr:uid="{00000000-0005-0000-0000-00008A660000}"/>
    <cellStyle name="Comma 29 4 6 2" xfId="10427" xr:uid="{00000000-0005-0000-0000-000056510000}"/>
    <cellStyle name="Comma 29 4 7" xfId="4407" xr:uid="{00000000-0005-0000-0000-0000B1220000}"/>
    <cellStyle name="Comma 29 4 9" xfId="14177" xr:uid="{00000000-0005-0000-0000-0000056F0000}"/>
    <cellStyle name="Comma 29 5 2" xfId="1810" xr:uid="{00000000-0005-0000-0000-0000330E0000}"/>
    <cellStyle name="Comma 29 5 2 2 2" xfId="7809" xr:uid="{00000000-0005-0000-0000-0000D83C0000}"/>
    <cellStyle name="Comma 29 5 2 3" xfId="3965" xr:uid="{00000000-0005-0000-0000-0000291F0000}"/>
    <cellStyle name="Comma 29 5 2 3 3" xfId="13735" xr:uid="{00000000-0005-0000-0000-00007D6B0000}"/>
    <cellStyle name="Comma 29 5 2 4 2" xfId="11581" xr:uid="{00000000-0005-0000-0000-0000875A0000}"/>
    <cellStyle name="Comma 29 5 2 6" xfId="9985" xr:uid="{00000000-0005-0000-0000-0000CE4D0000}"/>
    <cellStyle name="Comma 29 5 3" xfId="1282" xr:uid="{00000000-0005-0000-0000-0000F5090000}"/>
    <cellStyle name="Comma 29 5 3 3" xfId="11054" xr:uid="{00000000-0005-0000-0000-000049560000}"/>
    <cellStyle name="Comma 29 5 4" xfId="2340" xr:uid="{00000000-0005-0000-0000-000070120000}"/>
    <cellStyle name="Comma 29 5 4 3" xfId="12110" xr:uid="{00000000-0005-0000-0000-0000C45E0000}"/>
    <cellStyle name="Comma 29 5 5 2" xfId="8355" xr:uid="{00000000-0005-0000-0000-000015410000}"/>
    <cellStyle name="Comma 29 5 6" xfId="5609" xr:uid="{00000000-0005-0000-0000-0000E12B0000}"/>
    <cellStyle name="Comma 29 5 6 3" xfId="15379" xr:uid="{00000000-0005-0000-0000-000035780000}"/>
    <cellStyle name="Comma 29 5 8" xfId="9458" xr:uid="{00000000-0005-0000-0000-000090490000}"/>
    <cellStyle name="Comma 29 6" xfId="828" xr:uid="{00000000-0005-0000-0000-000058060000}"/>
    <cellStyle name="Comma 29 6 2 2" xfId="2981" xr:uid="{00000000-0005-0000-0000-000063170000}"/>
    <cellStyle name="Comma 29 6 2 2 3" xfId="12751" xr:uid="{00000000-0005-0000-0000-0000B7630000}"/>
    <cellStyle name="Comma 29 6 2 3 2" xfId="8996" xr:uid="{00000000-0005-0000-0000-000008460000}"/>
    <cellStyle name="Comma 29 6 2 4" xfId="6808" xr:uid="{00000000-0005-0000-0000-000012350000}"/>
    <cellStyle name="Comma 29 6 2 5" xfId="5147" xr:uid="{00000000-0005-0000-0000-000059280000}"/>
    <cellStyle name="Comma 29 6 2 7" xfId="14917" xr:uid="{00000000-0005-0000-0000-0000AD740000}"/>
    <cellStyle name="Comma 29 6 3 2" xfId="6250" xr:uid="{00000000-0005-0000-0000-0000D4300000}"/>
    <cellStyle name="Comma 29 6 4" xfId="2423" xr:uid="{00000000-0005-0000-0000-000025130000}"/>
    <cellStyle name="Comma 29 6 4 3" xfId="12193" xr:uid="{00000000-0005-0000-0000-0000795F0000}"/>
    <cellStyle name="Comma 29 6 5 2" xfId="8438" xr:uid="{00000000-0005-0000-0000-0000CA410000}"/>
    <cellStyle name="Comma 29 6 6" xfId="5692" xr:uid="{00000000-0005-0000-0000-0000962C0000}"/>
    <cellStyle name="Comma 29 6 6 3" xfId="15462" xr:uid="{00000000-0005-0000-0000-0000EA780000}"/>
    <cellStyle name="Comma 29 6 8" xfId="9541" xr:uid="{00000000-0005-0000-0000-0000454A0000}"/>
    <cellStyle name="Comma 29 7" xfId="1446" xr:uid="{00000000-0005-0000-0000-0000570B0000}"/>
    <cellStyle name="Comma 29 7 2 2" xfId="7445" xr:uid="{00000000-0005-0000-0000-0000FC390000}"/>
    <cellStyle name="Comma 29 7 3" xfId="3601" xr:uid="{00000000-0005-0000-0000-00004D1C0000}"/>
    <cellStyle name="Comma 29 7 3 3" xfId="13371" xr:uid="{00000000-0005-0000-0000-0000A1680000}"/>
    <cellStyle name="Comma 29 7 4 2" xfId="11217" xr:uid="{00000000-0005-0000-0000-0000AB570000}"/>
    <cellStyle name="Comma 29 7 6" xfId="9621" xr:uid="{00000000-0005-0000-0000-0000F24A0000}"/>
    <cellStyle name="Comma 29 8" xfId="918" xr:uid="{00000000-0005-0000-0000-000019070000}"/>
    <cellStyle name="Comma 29 8 3" xfId="10690" xr:uid="{00000000-0005-0000-0000-00006D530000}"/>
    <cellStyle name="Comma 29 9" xfId="1976" xr:uid="{00000000-0005-0000-0000-0000950F0000}"/>
    <cellStyle name="Comma 29 9 3" xfId="11747" xr:uid="{00000000-0005-0000-0000-0000E95B0000}"/>
    <cellStyle name="Comma 3 10" xfId="102" xr:uid="{00000000-0005-0000-0000-0000B2000000}"/>
    <cellStyle name="Comma 3 10 10 2" xfId="7981" xr:uid="{00000000-0005-0000-0000-0000263E0000}"/>
    <cellStyle name="Comma 3 10 11" xfId="5235" xr:uid="{00000000-0005-0000-0000-0000F2280000}"/>
    <cellStyle name="Comma 3 10 11 3" xfId="15005" xr:uid="{00000000-0005-0000-0000-000046750000}"/>
    <cellStyle name="Comma 3 10 13" xfId="9084" xr:uid="{00000000-0005-0000-0000-0000A1460000}"/>
    <cellStyle name="Comma 3 10 2" xfId="319" xr:uid="{00000000-0005-0000-0000-00005A020000}"/>
    <cellStyle name="Comma 3 10 2 2 2" xfId="2605" xr:uid="{00000000-0005-0000-0000-000075140000}"/>
    <cellStyle name="Comma 3 10 2 2 2 3" xfId="12375" xr:uid="{00000000-0005-0000-0000-0000C9600000}"/>
    <cellStyle name="Comma 3 10 2 2 3 2" xfId="8620" xr:uid="{00000000-0005-0000-0000-00001A430000}"/>
    <cellStyle name="Comma 3 10 2 2 4" xfId="6432" xr:uid="{00000000-0005-0000-0000-000024320000}"/>
    <cellStyle name="Comma 3 10 2 2 5" xfId="4771" xr:uid="{00000000-0005-0000-0000-00006B250000}"/>
    <cellStyle name="Comma 3 10 2 2 7" xfId="14541" xr:uid="{00000000-0005-0000-0000-0000BF710000}"/>
    <cellStyle name="Comma 3 10 2 3 2" xfId="5873" xr:uid="{00000000-0005-0000-0000-0000E62D0000}"/>
    <cellStyle name="Comma 3 10 2 3 4" xfId="15643" xr:uid="{00000000-0005-0000-0000-00003A7A0000}"/>
    <cellStyle name="Comma 3 10 2 4 2" xfId="6988" xr:uid="{00000000-0005-0000-0000-000061360000}"/>
    <cellStyle name="Comma 3 10 2 5" xfId="3144" xr:uid="{00000000-0005-0000-0000-0000B2180000}"/>
    <cellStyle name="Comma 3 10 2 5 3" xfId="12914" xr:uid="{00000000-0005-0000-0000-000006650000}"/>
    <cellStyle name="Comma 3 10 2 6 2" xfId="10232" xr:uid="{00000000-0005-0000-0000-0000D24F0000}"/>
    <cellStyle name="Comma 3 10 2 7" xfId="4212" xr:uid="{00000000-0005-0000-0000-00002D210000}"/>
    <cellStyle name="Comma 3 10 2 9" xfId="13982" xr:uid="{00000000-0005-0000-0000-0000816D0000}"/>
    <cellStyle name="Comma 3 10 3 2" xfId="1619" xr:uid="{00000000-0005-0000-0000-0000B30C0000}"/>
    <cellStyle name="Comma 3 10 3 2 2 2" xfId="7618" xr:uid="{00000000-0005-0000-0000-0000583B0000}"/>
    <cellStyle name="Comma 3 10 3 2 3" xfId="3774" xr:uid="{00000000-0005-0000-0000-0000A91D0000}"/>
    <cellStyle name="Comma 3 10 3 2 3 3" xfId="13544" xr:uid="{00000000-0005-0000-0000-0000FD690000}"/>
    <cellStyle name="Comma 3 10 3 2 4 2" xfId="11390" xr:uid="{00000000-0005-0000-0000-000007590000}"/>
    <cellStyle name="Comma 3 10 3 2 6" xfId="9794" xr:uid="{00000000-0005-0000-0000-00004E4C0000}"/>
    <cellStyle name="Comma 3 10 3 3" xfId="1091" xr:uid="{00000000-0005-0000-0000-000075080000}"/>
    <cellStyle name="Comma 3 10 3 3 3" xfId="10863" xr:uid="{00000000-0005-0000-0000-0000C9540000}"/>
    <cellStyle name="Comma 3 10 3 4" xfId="2149" xr:uid="{00000000-0005-0000-0000-0000F0100000}"/>
    <cellStyle name="Comma 3 10 3 4 3" xfId="11919" xr:uid="{00000000-0005-0000-0000-0000445D0000}"/>
    <cellStyle name="Comma 3 10 3 5 2" xfId="8164" xr:uid="{00000000-0005-0000-0000-0000953F0000}"/>
    <cellStyle name="Comma 3 10 3 6" xfId="5418" xr:uid="{00000000-0005-0000-0000-0000612A0000}"/>
    <cellStyle name="Comma 3 10 3 6 3" xfId="15188" xr:uid="{00000000-0005-0000-0000-0000B5760000}"/>
    <cellStyle name="Comma 3 10 3 8" xfId="9267" xr:uid="{00000000-0005-0000-0000-000010480000}"/>
    <cellStyle name="Comma 3 10 4" xfId="585" xr:uid="{00000000-0005-0000-0000-00006B040000}"/>
    <cellStyle name="Comma 3 10 4 2 2" xfId="2791" xr:uid="{00000000-0005-0000-0000-0000E5150000}"/>
    <cellStyle name="Comma 3 10 4 2 2 3" xfId="12561" xr:uid="{00000000-0005-0000-0000-000039620000}"/>
    <cellStyle name="Comma 3 10 4 2 3 2" xfId="8806" xr:uid="{00000000-0005-0000-0000-00008A440000}"/>
    <cellStyle name="Comma 3 10 4 2 4" xfId="6618" xr:uid="{00000000-0005-0000-0000-000094330000}"/>
    <cellStyle name="Comma 3 10 4 2 5" xfId="4957" xr:uid="{00000000-0005-0000-0000-0000DB260000}"/>
    <cellStyle name="Comma 3 10 4 2 7" xfId="14727" xr:uid="{00000000-0005-0000-0000-00002F730000}"/>
    <cellStyle name="Comma 3 10 4 3 2" xfId="6059" xr:uid="{00000000-0005-0000-0000-0000562F0000}"/>
    <cellStyle name="Comma 3 10 4 3 4" xfId="15829" xr:uid="{00000000-0005-0000-0000-0000AA7B0000}"/>
    <cellStyle name="Comma 3 10 4 4 2" xfId="7174" xr:uid="{00000000-0005-0000-0000-0000D1370000}"/>
    <cellStyle name="Comma 3 10 4 5" xfId="3330" xr:uid="{00000000-0005-0000-0000-0000221A0000}"/>
    <cellStyle name="Comma 3 10 4 5 3" xfId="13100" xr:uid="{00000000-0005-0000-0000-000076660000}"/>
    <cellStyle name="Comma 3 10 4 6 2" xfId="10418" xr:uid="{00000000-0005-0000-0000-000042510000}"/>
    <cellStyle name="Comma 3 10 4 7" xfId="4398" xr:uid="{00000000-0005-0000-0000-00009D220000}"/>
    <cellStyle name="Comma 3 10 4 9" xfId="14168" xr:uid="{00000000-0005-0000-0000-0000F16E0000}"/>
    <cellStyle name="Comma 3 10 5 2" xfId="1801" xr:uid="{00000000-0005-0000-0000-00001F0E0000}"/>
    <cellStyle name="Comma 3 10 5 2 2 2" xfId="7800" xr:uid="{00000000-0005-0000-0000-0000C43C0000}"/>
    <cellStyle name="Comma 3 10 5 2 3" xfId="3956" xr:uid="{00000000-0005-0000-0000-0000151F0000}"/>
    <cellStyle name="Comma 3 10 5 2 3 3" xfId="13726" xr:uid="{00000000-0005-0000-0000-0000696B0000}"/>
    <cellStyle name="Comma 3 10 5 2 4 2" xfId="11572" xr:uid="{00000000-0005-0000-0000-0000735A0000}"/>
    <cellStyle name="Comma 3 10 5 2 6" xfId="9976" xr:uid="{00000000-0005-0000-0000-0000BA4D0000}"/>
    <cellStyle name="Comma 3 10 5 3" xfId="1273" xr:uid="{00000000-0005-0000-0000-0000E1090000}"/>
    <cellStyle name="Comma 3 10 5 3 3" xfId="11045" xr:uid="{00000000-0005-0000-0000-000035560000}"/>
    <cellStyle name="Comma 3 10 5 4" xfId="2331" xr:uid="{00000000-0005-0000-0000-00005C120000}"/>
    <cellStyle name="Comma 3 10 5 4 3" xfId="12101" xr:uid="{00000000-0005-0000-0000-0000B05E0000}"/>
    <cellStyle name="Comma 3 10 5 5 2" xfId="8346" xr:uid="{00000000-0005-0000-0000-000001410000}"/>
    <cellStyle name="Comma 3 10 5 6" xfId="5600" xr:uid="{00000000-0005-0000-0000-0000CD2B0000}"/>
    <cellStyle name="Comma 3 10 5 6 3" xfId="15370" xr:uid="{00000000-0005-0000-0000-000021780000}"/>
    <cellStyle name="Comma 3 10 5 8" xfId="9449" xr:uid="{00000000-0005-0000-0000-00007C490000}"/>
    <cellStyle name="Comma 3 10 6" xfId="819" xr:uid="{00000000-0005-0000-0000-000044060000}"/>
    <cellStyle name="Comma 3 10 6 2 2" xfId="2972" xr:uid="{00000000-0005-0000-0000-00004F170000}"/>
    <cellStyle name="Comma 3 10 6 2 2 3" xfId="12742" xr:uid="{00000000-0005-0000-0000-0000A3630000}"/>
    <cellStyle name="Comma 3 10 6 2 3 2" xfId="8987" xr:uid="{00000000-0005-0000-0000-0000F4450000}"/>
    <cellStyle name="Comma 3 10 6 2 4" xfId="6799" xr:uid="{00000000-0005-0000-0000-0000FE340000}"/>
    <cellStyle name="Comma 3 10 6 2 5" xfId="5138" xr:uid="{00000000-0005-0000-0000-000045280000}"/>
    <cellStyle name="Comma 3 10 6 2 7" xfId="14908" xr:uid="{00000000-0005-0000-0000-000099740000}"/>
    <cellStyle name="Comma 3 10 6 3 2" xfId="6241" xr:uid="{00000000-0005-0000-0000-0000C0300000}"/>
    <cellStyle name="Comma 3 10 6 3 4" xfId="16010" xr:uid="{00000000-0005-0000-0000-0000147D0000}"/>
    <cellStyle name="Comma 3 10 6 4 2" xfId="7356" xr:uid="{00000000-0005-0000-0000-00003B390000}"/>
    <cellStyle name="Comma 3 10 6 5" xfId="3512" xr:uid="{00000000-0005-0000-0000-00008C1B0000}"/>
    <cellStyle name="Comma 3 10 6 5 3" xfId="13282" xr:uid="{00000000-0005-0000-0000-0000E0670000}"/>
    <cellStyle name="Comma 3 10 6 6 2" xfId="10600" xr:uid="{00000000-0005-0000-0000-0000AC520000}"/>
    <cellStyle name="Comma 3 10 6 7" xfId="4580" xr:uid="{00000000-0005-0000-0000-000007240000}"/>
    <cellStyle name="Comma 3 10 6 9" xfId="14350" xr:uid="{00000000-0005-0000-0000-00005B700000}"/>
    <cellStyle name="Comma 3 10 7 2" xfId="2507" xr:uid="{00000000-0005-0000-0000-0000BE130000}"/>
    <cellStyle name="Comma 3 10 7 2 3" xfId="12277" xr:uid="{00000000-0005-0000-0000-000012600000}"/>
    <cellStyle name="Comma 3 10 7 3 2" xfId="8522" xr:uid="{00000000-0005-0000-0000-000063420000}"/>
    <cellStyle name="Comma 3 10 7 4" xfId="6334" xr:uid="{00000000-0005-0000-0000-00006D310000}"/>
    <cellStyle name="Comma 3 10 7 5" xfId="4673" xr:uid="{00000000-0005-0000-0000-0000B4240000}"/>
    <cellStyle name="Comma 3 10 7 7" xfId="14443" xr:uid="{00000000-0005-0000-0000-000008710000}"/>
    <cellStyle name="Comma 3 10 8 2" xfId="5775" xr:uid="{00000000-0005-0000-0000-00002F2D0000}"/>
    <cellStyle name="Comma 3 10 8 4" xfId="15544" xr:uid="{00000000-0005-0000-0000-000083790000}"/>
    <cellStyle name="Comma 3 10 9 2" xfId="6890" xr:uid="{00000000-0005-0000-0000-0000AB350000}"/>
    <cellStyle name="Comma 3 11" xfId="106" xr:uid="{00000000-0005-0000-0000-0000C2000000}"/>
    <cellStyle name="Comma 3 11 10 2" xfId="7985" xr:uid="{00000000-0005-0000-0000-0000313E0000}"/>
    <cellStyle name="Comma 3 11 11" xfId="5239" xr:uid="{00000000-0005-0000-0000-0000FD280000}"/>
    <cellStyle name="Comma 3 11 11 3" xfId="15009" xr:uid="{00000000-0005-0000-0000-000051750000}"/>
    <cellStyle name="Comma 3 11 13" xfId="9088" xr:uid="{00000000-0005-0000-0000-0000AC460000}"/>
    <cellStyle name="Comma 3 11 2" xfId="323" xr:uid="{00000000-0005-0000-0000-000066020000}"/>
    <cellStyle name="Comma 3 11 2 2 2" xfId="2609" xr:uid="{00000000-0005-0000-0000-000080140000}"/>
    <cellStyle name="Comma 3 11 2 2 2 3" xfId="12379" xr:uid="{00000000-0005-0000-0000-0000D4600000}"/>
    <cellStyle name="Comma 3 11 2 2 3 2" xfId="8624" xr:uid="{00000000-0005-0000-0000-000025430000}"/>
    <cellStyle name="Comma 3 11 2 2 4" xfId="6436" xr:uid="{00000000-0005-0000-0000-00002F320000}"/>
    <cellStyle name="Comma 3 11 2 2 5" xfId="4775" xr:uid="{00000000-0005-0000-0000-000076250000}"/>
    <cellStyle name="Comma 3 11 2 2 7" xfId="14545" xr:uid="{00000000-0005-0000-0000-0000CA710000}"/>
    <cellStyle name="Comma 3 11 2 3 2" xfId="5877" xr:uid="{00000000-0005-0000-0000-0000F12D0000}"/>
    <cellStyle name="Comma 3 11 2 3 4" xfId="15647" xr:uid="{00000000-0005-0000-0000-0000457A0000}"/>
    <cellStyle name="Comma 3 11 2 4 2" xfId="6992" xr:uid="{00000000-0005-0000-0000-00006C360000}"/>
    <cellStyle name="Comma 3 11 2 5" xfId="3148" xr:uid="{00000000-0005-0000-0000-0000BD180000}"/>
    <cellStyle name="Comma 3 11 2 5 3" xfId="12918" xr:uid="{00000000-0005-0000-0000-000011650000}"/>
    <cellStyle name="Comma 3 11 2 6 2" xfId="10236" xr:uid="{00000000-0005-0000-0000-0000DD4F0000}"/>
    <cellStyle name="Comma 3 11 2 7" xfId="4216" xr:uid="{00000000-0005-0000-0000-000038210000}"/>
    <cellStyle name="Comma 3 11 2 9" xfId="13986" xr:uid="{00000000-0005-0000-0000-00008C6D0000}"/>
    <cellStyle name="Comma 3 11 3 2" xfId="1623" xr:uid="{00000000-0005-0000-0000-0000BE0C0000}"/>
    <cellStyle name="Comma 3 11 3 2 2 2" xfId="7622" xr:uid="{00000000-0005-0000-0000-0000633B0000}"/>
    <cellStyle name="Comma 3 11 3 2 3" xfId="3778" xr:uid="{00000000-0005-0000-0000-0000B41D0000}"/>
    <cellStyle name="Comma 3 11 3 2 3 3" xfId="13548" xr:uid="{00000000-0005-0000-0000-0000086A0000}"/>
    <cellStyle name="Comma 3 11 3 2 4 2" xfId="11394" xr:uid="{00000000-0005-0000-0000-000012590000}"/>
    <cellStyle name="Comma 3 11 3 2 6" xfId="9798" xr:uid="{00000000-0005-0000-0000-0000594C0000}"/>
    <cellStyle name="Comma 3 11 3 3" xfId="1095" xr:uid="{00000000-0005-0000-0000-000080080000}"/>
    <cellStyle name="Comma 3 11 3 3 3" xfId="10867" xr:uid="{00000000-0005-0000-0000-0000D4540000}"/>
    <cellStyle name="Comma 3 11 3 4" xfId="2153" xr:uid="{00000000-0005-0000-0000-0000FB100000}"/>
    <cellStyle name="Comma 3 11 3 4 3" xfId="11923" xr:uid="{00000000-0005-0000-0000-00004F5D0000}"/>
    <cellStyle name="Comma 3 11 3 5 2" xfId="8168" xr:uid="{00000000-0005-0000-0000-0000A03F0000}"/>
    <cellStyle name="Comma 3 11 3 6" xfId="5422" xr:uid="{00000000-0005-0000-0000-00006C2A0000}"/>
    <cellStyle name="Comma 3 11 3 6 3" xfId="15192" xr:uid="{00000000-0005-0000-0000-0000C0760000}"/>
    <cellStyle name="Comma 3 11 3 8" xfId="9271" xr:uid="{00000000-0005-0000-0000-00001B480000}"/>
    <cellStyle name="Comma 3 11 4" xfId="589" xr:uid="{00000000-0005-0000-0000-000076040000}"/>
    <cellStyle name="Comma 3 11 4 2 2" xfId="2795" xr:uid="{00000000-0005-0000-0000-0000F0150000}"/>
    <cellStyle name="Comma 3 11 4 2 2 3" xfId="12565" xr:uid="{00000000-0005-0000-0000-000044620000}"/>
    <cellStyle name="Comma 3 11 4 2 3 2" xfId="8810" xr:uid="{00000000-0005-0000-0000-000095440000}"/>
    <cellStyle name="Comma 3 11 4 2 4" xfId="6622" xr:uid="{00000000-0005-0000-0000-00009F330000}"/>
    <cellStyle name="Comma 3 11 4 2 5" xfId="4961" xr:uid="{00000000-0005-0000-0000-0000E6260000}"/>
    <cellStyle name="Comma 3 11 4 2 7" xfId="14731" xr:uid="{00000000-0005-0000-0000-00003A730000}"/>
    <cellStyle name="Comma 3 11 4 3 2" xfId="6063" xr:uid="{00000000-0005-0000-0000-0000612F0000}"/>
    <cellStyle name="Comma 3 11 4 3 4" xfId="15833" xr:uid="{00000000-0005-0000-0000-0000B57B0000}"/>
    <cellStyle name="Comma 3 11 4 4 2" xfId="7178" xr:uid="{00000000-0005-0000-0000-0000DC370000}"/>
    <cellStyle name="Comma 3 11 4 5" xfId="3334" xr:uid="{00000000-0005-0000-0000-00002D1A0000}"/>
    <cellStyle name="Comma 3 11 4 5 3" xfId="13104" xr:uid="{00000000-0005-0000-0000-000081660000}"/>
    <cellStyle name="Comma 3 11 4 6 2" xfId="10422" xr:uid="{00000000-0005-0000-0000-00004D510000}"/>
    <cellStyle name="Comma 3 11 4 7" xfId="4402" xr:uid="{00000000-0005-0000-0000-0000A8220000}"/>
    <cellStyle name="Comma 3 11 4 9" xfId="14172" xr:uid="{00000000-0005-0000-0000-0000FC6E0000}"/>
    <cellStyle name="Comma 3 11 5 2" xfId="1805" xr:uid="{00000000-0005-0000-0000-00002A0E0000}"/>
    <cellStyle name="Comma 3 11 5 2 2 2" xfId="7804" xr:uid="{00000000-0005-0000-0000-0000CF3C0000}"/>
    <cellStyle name="Comma 3 11 5 2 3" xfId="3960" xr:uid="{00000000-0005-0000-0000-0000201F0000}"/>
    <cellStyle name="Comma 3 11 5 2 3 3" xfId="13730" xr:uid="{00000000-0005-0000-0000-0000746B0000}"/>
    <cellStyle name="Comma 3 11 5 2 4 2" xfId="11576" xr:uid="{00000000-0005-0000-0000-00007E5A0000}"/>
    <cellStyle name="Comma 3 11 5 2 6" xfId="9980" xr:uid="{00000000-0005-0000-0000-0000C54D0000}"/>
    <cellStyle name="Comma 3 11 5 3" xfId="1277" xr:uid="{00000000-0005-0000-0000-0000EC090000}"/>
    <cellStyle name="Comma 3 11 5 3 3" xfId="11049" xr:uid="{00000000-0005-0000-0000-000040560000}"/>
    <cellStyle name="Comma 3 11 5 4" xfId="2335" xr:uid="{00000000-0005-0000-0000-000067120000}"/>
    <cellStyle name="Comma 3 11 5 4 3" xfId="12105" xr:uid="{00000000-0005-0000-0000-0000BB5E0000}"/>
    <cellStyle name="Comma 3 11 5 5 2" xfId="8350" xr:uid="{00000000-0005-0000-0000-00000C410000}"/>
    <cellStyle name="Comma 3 11 5 6" xfId="5604" xr:uid="{00000000-0005-0000-0000-0000D82B0000}"/>
    <cellStyle name="Comma 3 11 5 6 3" xfId="15374" xr:uid="{00000000-0005-0000-0000-00002C780000}"/>
    <cellStyle name="Comma 3 11 5 8" xfId="9453" xr:uid="{00000000-0005-0000-0000-000087490000}"/>
    <cellStyle name="Comma 3 11 6" xfId="823" xr:uid="{00000000-0005-0000-0000-00004F060000}"/>
    <cellStyle name="Comma 3 11 6 2 2" xfId="2976" xr:uid="{00000000-0005-0000-0000-00005A170000}"/>
    <cellStyle name="Comma 3 11 6 2 2 3" xfId="12746" xr:uid="{00000000-0005-0000-0000-0000AE630000}"/>
    <cellStyle name="Comma 3 11 6 2 3 2" xfId="8991" xr:uid="{00000000-0005-0000-0000-0000FF450000}"/>
    <cellStyle name="Comma 3 11 6 2 4" xfId="6803" xr:uid="{00000000-0005-0000-0000-000009350000}"/>
    <cellStyle name="Comma 3 11 6 2 5" xfId="5142" xr:uid="{00000000-0005-0000-0000-000050280000}"/>
    <cellStyle name="Comma 3 11 6 2 7" xfId="14912" xr:uid="{00000000-0005-0000-0000-0000A4740000}"/>
    <cellStyle name="Comma 3 11 6 3 2" xfId="6245" xr:uid="{00000000-0005-0000-0000-0000CB300000}"/>
    <cellStyle name="Comma 3 11 6 3 4" xfId="16014" xr:uid="{00000000-0005-0000-0000-00001F7D0000}"/>
    <cellStyle name="Comma 3 11 6 4 2" xfId="7360" xr:uid="{00000000-0005-0000-0000-000046390000}"/>
    <cellStyle name="Comma 3 11 6 5" xfId="3516" xr:uid="{00000000-0005-0000-0000-0000971B0000}"/>
    <cellStyle name="Comma 3 11 6 5 3" xfId="13286" xr:uid="{00000000-0005-0000-0000-0000EB670000}"/>
    <cellStyle name="Comma 3 11 6 6 2" xfId="10604" xr:uid="{00000000-0005-0000-0000-0000B7520000}"/>
    <cellStyle name="Comma 3 11 6 7" xfId="4584" xr:uid="{00000000-0005-0000-0000-000012240000}"/>
    <cellStyle name="Comma 3 11 6 9" xfId="14354" xr:uid="{00000000-0005-0000-0000-000066700000}"/>
    <cellStyle name="Comma 3 11 7 2" xfId="2511" xr:uid="{00000000-0005-0000-0000-0000C9130000}"/>
    <cellStyle name="Comma 3 11 7 2 3" xfId="12281" xr:uid="{00000000-0005-0000-0000-00001D600000}"/>
    <cellStyle name="Comma 3 11 7 3 2" xfId="8526" xr:uid="{00000000-0005-0000-0000-00006E420000}"/>
    <cellStyle name="Comma 3 11 7 4" xfId="6338" xr:uid="{00000000-0005-0000-0000-000078310000}"/>
    <cellStyle name="Comma 3 11 7 5" xfId="4677" xr:uid="{00000000-0005-0000-0000-0000BF240000}"/>
    <cellStyle name="Comma 3 11 7 7" xfId="14447" xr:uid="{00000000-0005-0000-0000-000013710000}"/>
    <cellStyle name="Comma 3 11 8 2" xfId="5779" xr:uid="{00000000-0005-0000-0000-00003A2D0000}"/>
    <cellStyle name="Comma 3 11 8 4" xfId="15548" xr:uid="{00000000-0005-0000-0000-00008E790000}"/>
    <cellStyle name="Comma 3 11 9 2" xfId="6894" xr:uid="{00000000-0005-0000-0000-0000B6350000}"/>
    <cellStyle name="Comma 3 12" xfId="115" xr:uid="{00000000-0005-0000-0000-0000D2000000}"/>
    <cellStyle name="Comma 3 12 10 2" xfId="7994" xr:uid="{00000000-0005-0000-0000-0000413E0000}"/>
    <cellStyle name="Comma 3 12 11" xfId="5248" xr:uid="{00000000-0005-0000-0000-00000D290000}"/>
    <cellStyle name="Comma 3 12 11 3" xfId="15018" xr:uid="{00000000-0005-0000-0000-000061750000}"/>
    <cellStyle name="Comma 3 12 13" xfId="9097" xr:uid="{00000000-0005-0000-0000-0000BC460000}"/>
    <cellStyle name="Comma 3 12 2" xfId="332" xr:uid="{00000000-0005-0000-0000-000076020000}"/>
    <cellStyle name="Comma 3 12 2 2 2" xfId="2618" xr:uid="{00000000-0005-0000-0000-000090140000}"/>
    <cellStyle name="Comma 3 12 2 2 2 3" xfId="12388" xr:uid="{00000000-0005-0000-0000-0000E4600000}"/>
    <cellStyle name="Comma 3 12 2 2 3 2" xfId="8633" xr:uid="{00000000-0005-0000-0000-000035430000}"/>
    <cellStyle name="Comma 3 12 2 2 4" xfId="6445" xr:uid="{00000000-0005-0000-0000-00003F320000}"/>
    <cellStyle name="Comma 3 12 2 2 5" xfId="4784" xr:uid="{00000000-0005-0000-0000-000086250000}"/>
    <cellStyle name="Comma 3 12 2 2 7" xfId="14554" xr:uid="{00000000-0005-0000-0000-0000DA710000}"/>
    <cellStyle name="Comma 3 12 2 3 2" xfId="5886" xr:uid="{00000000-0005-0000-0000-0000012E0000}"/>
    <cellStyle name="Comma 3 12 2 3 4" xfId="15656" xr:uid="{00000000-0005-0000-0000-0000557A0000}"/>
    <cellStyle name="Comma 3 12 2 4 2" xfId="7001" xr:uid="{00000000-0005-0000-0000-00007C360000}"/>
    <cellStyle name="Comma 3 12 2 5" xfId="3157" xr:uid="{00000000-0005-0000-0000-0000CD180000}"/>
    <cellStyle name="Comma 3 12 2 5 3" xfId="12927" xr:uid="{00000000-0005-0000-0000-000021650000}"/>
    <cellStyle name="Comma 3 12 2 6 2" xfId="10245" xr:uid="{00000000-0005-0000-0000-0000ED4F0000}"/>
    <cellStyle name="Comma 3 12 2 7" xfId="4225" xr:uid="{00000000-0005-0000-0000-000048210000}"/>
    <cellStyle name="Comma 3 12 2 9" xfId="13995" xr:uid="{00000000-0005-0000-0000-00009C6D0000}"/>
    <cellStyle name="Comma 3 12 3 2" xfId="1632" xr:uid="{00000000-0005-0000-0000-0000CE0C0000}"/>
    <cellStyle name="Comma 3 12 3 2 2 2" xfId="7631" xr:uid="{00000000-0005-0000-0000-0000733B0000}"/>
    <cellStyle name="Comma 3 12 3 2 3" xfId="3787" xr:uid="{00000000-0005-0000-0000-0000C41D0000}"/>
    <cellStyle name="Comma 3 12 3 2 3 3" xfId="13557" xr:uid="{00000000-0005-0000-0000-0000186A0000}"/>
    <cellStyle name="Comma 3 12 3 2 4 2" xfId="11403" xr:uid="{00000000-0005-0000-0000-000022590000}"/>
    <cellStyle name="Comma 3 12 3 2 6" xfId="9807" xr:uid="{00000000-0005-0000-0000-0000694C0000}"/>
    <cellStyle name="Comma 3 12 3 3" xfId="1104" xr:uid="{00000000-0005-0000-0000-000090080000}"/>
    <cellStyle name="Comma 3 12 3 3 3" xfId="10876" xr:uid="{00000000-0005-0000-0000-0000E4540000}"/>
    <cellStyle name="Comma 3 12 3 4" xfId="2162" xr:uid="{00000000-0005-0000-0000-00000B110000}"/>
    <cellStyle name="Comma 3 12 3 4 3" xfId="11932" xr:uid="{00000000-0005-0000-0000-00005F5D0000}"/>
    <cellStyle name="Comma 3 12 3 5 2" xfId="8177" xr:uid="{00000000-0005-0000-0000-0000B03F0000}"/>
    <cellStyle name="Comma 3 12 3 6" xfId="5431" xr:uid="{00000000-0005-0000-0000-00007C2A0000}"/>
    <cellStyle name="Comma 3 12 3 6 3" xfId="15201" xr:uid="{00000000-0005-0000-0000-0000D0760000}"/>
    <cellStyle name="Comma 3 12 3 8" xfId="9280" xr:uid="{00000000-0005-0000-0000-00002B480000}"/>
    <cellStyle name="Comma 3 12 4" xfId="598" xr:uid="{00000000-0005-0000-0000-000086040000}"/>
    <cellStyle name="Comma 3 12 4 2 2" xfId="2804" xr:uid="{00000000-0005-0000-0000-000000160000}"/>
    <cellStyle name="Comma 3 12 4 2 2 3" xfId="12574" xr:uid="{00000000-0005-0000-0000-000054620000}"/>
    <cellStyle name="Comma 3 12 4 2 3 2" xfId="8819" xr:uid="{00000000-0005-0000-0000-0000A5440000}"/>
    <cellStyle name="Comma 3 12 4 2 4" xfId="6631" xr:uid="{00000000-0005-0000-0000-0000AF330000}"/>
    <cellStyle name="Comma 3 12 4 2 5" xfId="4970" xr:uid="{00000000-0005-0000-0000-0000F6260000}"/>
    <cellStyle name="Comma 3 12 4 2 7" xfId="14740" xr:uid="{00000000-0005-0000-0000-00004A730000}"/>
    <cellStyle name="Comma 3 12 4 3 2" xfId="6072" xr:uid="{00000000-0005-0000-0000-0000712F0000}"/>
    <cellStyle name="Comma 3 12 4 3 4" xfId="15842" xr:uid="{00000000-0005-0000-0000-0000C57B0000}"/>
    <cellStyle name="Comma 3 12 4 4 2" xfId="7187" xr:uid="{00000000-0005-0000-0000-0000EC370000}"/>
    <cellStyle name="Comma 3 12 4 5" xfId="3343" xr:uid="{00000000-0005-0000-0000-00003D1A0000}"/>
    <cellStyle name="Comma 3 12 4 5 3" xfId="13113" xr:uid="{00000000-0005-0000-0000-000091660000}"/>
    <cellStyle name="Comma 3 12 4 6 2" xfId="10431" xr:uid="{00000000-0005-0000-0000-00005D510000}"/>
    <cellStyle name="Comma 3 12 4 7" xfId="4411" xr:uid="{00000000-0005-0000-0000-0000B8220000}"/>
    <cellStyle name="Comma 3 12 4 9" xfId="14181" xr:uid="{00000000-0005-0000-0000-00000C6F0000}"/>
    <cellStyle name="Comma 3 12 5 2" xfId="1814" xr:uid="{00000000-0005-0000-0000-00003A0E0000}"/>
    <cellStyle name="Comma 3 12 5 2 2 2" xfId="7813" xr:uid="{00000000-0005-0000-0000-0000DF3C0000}"/>
    <cellStyle name="Comma 3 12 5 2 3" xfId="3969" xr:uid="{00000000-0005-0000-0000-0000301F0000}"/>
    <cellStyle name="Comma 3 12 5 2 3 3" xfId="13739" xr:uid="{00000000-0005-0000-0000-0000846B0000}"/>
    <cellStyle name="Comma 3 12 5 2 4 2" xfId="11585" xr:uid="{00000000-0005-0000-0000-00008E5A0000}"/>
    <cellStyle name="Comma 3 12 5 2 6" xfId="9989" xr:uid="{00000000-0005-0000-0000-0000D54D0000}"/>
    <cellStyle name="Comma 3 12 5 3" xfId="1286" xr:uid="{00000000-0005-0000-0000-0000FC090000}"/>
    <cellStyle name="Comma 3 12 5 3 3" xfId="11058" xr:uid="{00000000-0005-0000-0000-000050560000}"/>
    <cellStyle name="Comma 3 12 5 4" xfId="2344" xr:uid="{00000000-0005-0000-0000-000077120000}"/>
    <cellStyle name="Comma 3 12 5 4 3" xfId="12114" xr:uid="{00000000-0005-0000-0000-0000CB5E0000}"/>
    <cellStyle name="Comma 3 12 5 5 2" xfId="8359" xr:uid="{00000000-0005-0000-0000-00001C410000}"/>
    <cellStyle name="Comma 3 12 5 6" xfId="5613" xr:uid="{00000000-0005-0000-0000-0000E82B0000}"/>
    <cellStyle name="Comma 3 12 5 6 3" xfId="15383" xr:uid="{00000000-0005-0000-0000-00003C780000}"/>
    <cellStyle name="Comma 3 12 5 8" xfId="9462" xr:uid="{00000000-0005-0000-0000-000097490000}"/>
    <cellStyle name="Comma 3 12 6" xfId="832" xr:uid="{00000000-0005-0000-0000-00005F060000}"/>
    <cellStyle name="Comma 3 12 6 2 2" xfId="2985" xr:uid="{00000000-0005-0000-0000-00006A170000}"/>
    <cellStyle name="Comma 3 12 6 2 2 3" xfId="12755" xr:uid="{00000000-0005-0000-0000-0000BE630000}"/>
    <cellStyle name="Comma 3 12 6 2 3 2" xfId="9000" xr:uid="{00000000-0005-0000-0000-00000F460000}"/>
    <cellStyle name="Comma 3 12 6 2 4" xfId="6812" xr:uid="{00000000-0005-0000-0000-000019350000}"/>
    <cellStyle name="Comma 3 12 6 2 5" xfId="5151" xr:uid="{00000000-0005-0000-0000-000060280000}"/>
    <cellStyle name="Comma 3 12 6 2 7" xfId="14921" xr:uid="{00000000-0005-0000-0000-0000B4740000}"/>
    <cellStyle name="Comma 3 12 6 3 2" xfId="6254" xr:uid="{00000000-0005-0000-0000-0000DB300000}"/>
    <cellStyle name="Comma 3 12 6 4" xfId="2427" xr:uid="{00000000-0005-0000-0000-00002C130000}"/>
    <cellStyle name="Comma 3 12 6 4 3" xfId="12197" xr:uid="{00000000-0005-0000-0000-0000805F0000}"/>
    <cellStyle name="Comma 3 12 6 5 2" xfId="8442" xr:uid="{00000000-0005-0000-0000-0000D1410000}"/>
    <cellStyle name="Comma 3 12 6 6" xfId="5696" xr:uid="{00000000-0005-0000-0000-00009D2C0000}"/>
    <cellStyle name="Comma 3 12 6 6 3" xfId="15466" xr:uid="{00000000-0005-0000-0000-0000F1780000}"/>
    <cellStyle name="Comma 3 12 6 8" xfId="9545" xr:uid="{00000000-0005-0000-0000-00004C4A0000}"/>
    <cellStyle name="Comma 3 12 7" xfId="1450" xr:uid="{00000000-0005-0000-0000-00005E0B0000}"/>
    <cellStyle name="Comma 3 12 7 2 2" xfId="7449" xr:uid="{00000000-0005-0000-0000-0000033A0000}"/>
    <cellStyle name="Comma 3 12 7 3" xfId="3605" xr:uid="{00000000-0005-0000-0000-0000541C0000}"/>
    <cellStyle name="Comma 3 12 7 3 3" xfId="13375" xr:uid="{00000000-0005-0000-0000-0000A8680000}"/>
    <cellStyle name="Comma 3 12 7 4 2" xfId="11221" xr:uid="{00000000-0005-0000-0000-0000B2570000}"/>
    <cellStyle name="Comma 3 12 7 6" xfId="9625" xr:uid="{00000000-0005-0000-0000-0000F94A0000}"/>
    <cellStyle name="Comma 3 12 8" xfId="922" xr:uid="{00000000-0005-0000-0000-000020070000}"/>
    <cellStyle name="Comma 3 12 8 3" xfId="10694" xr:uid="{00000000-0005-0000-0000-000074530000}"/>
    <cellStyle name="Comma 3 12 9" xfId="1980" xr:uid="{00000000-0005-0000-0000-00009C0F0000}"/>
    <cellStyle name="Comma 3 12 9 3" xfId="11750" xr:uid="{00000000-0005-0000-0000-0000F05B0000}"/>
    <cellStyle name="Comma 3 13 10" xfId="3065" xr:uid="{00000000-0005-0000-0000-000022180000}"/>
    <cellStyle name="Comma 3 13 10 3" xfId="12835" xr:uid="{00000000-0005-0000-0000-000076640000}"/>
    <cellStyle name="Comma 3 13 11 2" xfId="10153" xr:uid="{00000000-0005-0000-0000-0000424F0000}"/>
    <cellStyle name="Comma 3 13 12" xfId="4133" xr:uid="{00000000-0005-0000-0000-00009D200000}"/>
    <cellStyle name="Comma 3 13 14" xfId="13903" xr:uid="{00000000-0005-0000-0000-0000F16C0000}"/>
    <cellStyle name="Comma 3 13 2 2" xfId="1539" xr:uid="{00000000-0005-0000-0000-0000200C0000}"/>
    <cellStyle name="Comma 3 13 2 2 2 2" xfId="7538" xr:uid="{00000000-0005-0000-0000-0000C53A0000}"/>
    <cellStyle name="Comma 3 13 2 2 3" xfId="3694" xr:uid="{00000000-0005-0000-0000-0000161D0000}"/>
    <cellStyle name="Comma 3 13 2 2 3 3" xfId="13464" xr:uid="{00000000-0005-0000-0000-00006A690000}"/>
    <cellStyle name="Comma 3 13 2 2 4 2" xfId="11310" xr:uid="{00000000-0005-0000-0000-000074580000}"/>
    <cellStyle name="Comma 3 13 2 2 6" xfId="9714" xr:uid="{00000000-0005-0000-0000-0000BB4B0000}"/>
    <cellStyle name="Comma 3 13 2 3" xfId="1011" xr:uid="{00000000-0005-0000-0000-0000E2070000}"/>
    <cellStyle name="Comma 3 13 2 3 3" xfId="10783" xr:uid="{00000000-0005-0000-0000-000036540000}"/>
    <cellStyle name="Comma 3 13 2 4" xfId="2069" xr:uid="{00000000-0005-0000-0000-00005D100000}"/>
    <cellStyle name="Comma 3 13 2 4 3" xfId="11839" xr:uid="{00000000-0005-0000-0000-0000B15C0000}"/>
    <cellStyle name="Comma 3 13 2 5 2" xfId="8084" xr:uid="{00000000-0005-0000-0000-0000023F0000}"/>
    <cellStyle name="Comma 3 13 2 6" xfId="5338" xr:uid="{00000000-0005-0000-0000-0000CE290000}"/>
    <cellStyle name="Comma 3 13 2 6 3" xfId="15108" xr:uid="{00000000-0005-0000-0000-000022760000}"/>
    <cellStyle name="Comma 3 13 2 8" xfId="9187" xr:uid="{00000000-0005-0000-0000-00007D470000}"/>
    <cellStyle name="Comma 3 13 3" xfId="477" xr:uid="{00000000-0005-0000-0000-0000A6030000}"/>
    <cellStyle name="Comma 3 13 3 2 2" xfId="2710" xr:uid="{00000000-0005-0000-0000-000054150000}"/>
    <cellStyle name="Comma 3 13 3 2 2 3" xfId="12480" xr:uid="{00000000-0005-0000-0000-0000A8610000}"/>
    <cellStyle name="Comma 3 13 3 2 3 2" xfId="8725" xr:uid="{00000000-0005-0000-0000-0000F9430000}"/>
    <cellStyle name="Comma 3 13 3 2 4" xfId="6537" xr:uid="{00000000-0005-0000-0000-000003330000}"/>
    <cellStyle name="Comma 3 13 3 2 5" xfId="4876" xr:uid="{00000000-0005-0000-0000-00004A260000}"/>
    <cellStyle name="Comma 3 13 3 2 7" xfId="14646" xr:uid="{00000000-0005-0000-0000-00009E720000}"/>
    <cellStyle name="Comma 3 13 3 3 2" xfId="5978" xr:uid="{00000000-0005-0000-0000-0000C52E0000}"/>
    <cellStyle name="Comma 3 13 3 3 4" xfId="15748" xr:uid="{00000000-0005-0000-0000-0000197B0000}"/>
    <cellStyle name="Comma 3 13 3 4 2" xfId="7093" xr:uid="{00000000-0005-0000-0000-000040370000}"/>
    <cellStyle name="Comma 3 13 3 5" xfId="3249" xr:uid="{00000000-0005-0000-0000-000091190000}"/>
    <cellStyle name="Comma 3 13 3 5 3" xfId="13019" xr:uid="{00000000-0005-0000-0000-0000E5650000}"/>
    <cellStyle name="Comma 3 13 3 6 2" xfId="10337" xr:uid="{00000000-0005-0000-0000-0000B1500000}"/>
    <cellStyle name="Comma 3 13 3 7" xfId="4317" xr:uid="{00000000-0005-0000-0000-00000C220000}"/>
    <cellStyle name="Comma 3 13 3 9" xfId="14087" xr:uid="{00000000-0005-0000-0000-0000606E0000}"/>
    <cellStyle name="Comma 3 13 4 2" xfId="1721" xr:uid="{00000000-0005-0000-0000-0000900D0000}"/>
    <cellStyle name="Comma 3 13 4 2 2 2" xfId="7720" xr:uid="{00000000-0005-0000-0000-0000353C0000}"/>
    <cellStyle name="Comma 3 13 4 2 3" xfId="3876" xr:uid="{00000000-0005-0000-0000-0000861E0000}"/>
    <cellStyle name="Comma 3 13 4 2 3 3" xfId="13646" xr:uid="{00000000-0005-0000-0000-0000DA6A0000}"/>
    <cellStyle name="Comma 3 13 4 2 4 2" xfId="11492" xr:uid="{00000000-0005-0000-0000-0000E4590000}"/>
    <cellStyle name="Comma 3 13 4 2 6" xfId="9896" xr:uid="{00000000-0005-0000-0000-00002B4D0000}"/>
    <cellStyle name="Comma 3 13 4 3" xfId="1193" xr:uid="{00000000-0005-0000-0000-000052090000}"/>
    <cellStyle name="Comma 3 13 4 3 3" xfId="10965" xr:uid="{00000000-0005-0000-0000-0000A6550000}"/>
    <cellStyle name="Comma 3 13 4 4" xfId="2251" xr:uid="{00000000-0005-0000-0000-0000CD110000}"/>
    <cellStyle name="Comma 3 13 4 4 3" xfId="12021" xr:uid="{00000000-0005-0000-0000-0000215E0000}"/>
    <cellStyle name="Comma 3 13 4 5 2" xfId="8266" xr:uid="{00000000-0005-0000-0000-000072400000}"/>
    <cellStyle name="Comma 3 13 4 6" xfId="5520" xr:uid="{00000000-0005-0000-0000-00003E2B0000}"/>
    <cellStyle name="Comma 3 13 4 6 3" xfId="15290" xr:uid="{00000000-0005-0000-0000-000092770000}"/>
    <cellStyle name="Comma 3 13 4 8" xfId="9369" xr:uid="{00000000-0005-0000-0000-0000ED480000}"/>
    <cellStyle name="Comma 3 13 5" xfId="713" xr:uid="{00000000-0005-0000-0000-00007F050000}"/>
    <cellStyle name="Comma 3 13 5 2 2" xfId="2892" xr:uid="{00000000-0005-0000-0000-0000C0160000}"/>
    <cellStyle name="Comma 3 13 5 2 2 3" xfId="12662" xr:uid="{00000000-0005-0000-0000-000014630000}"/>
    <cellStyle name="Comma 3 13 5 2 3 2" xfId="8907" xr:uid="{00000000-0005-0000-0000-000065450000}"/>
    <cellStyle name="Comma 3 13 5 2 4" xfId="6719" xr:uid="{00000000-0005-0000-0000-00006F340000}"/>
    <cellStyle name="Comma 3 13 5 2 5" xfId="5058" xr:uid="{00000000-0005-0000-0000-0000B6270000}"/>
    <cellStyle name="Comma 3 13 5 2 7" xfId="14828" xr:uid="{00000000-0005-0000-0000-00000A740000}"/>
    <cellStyle name="Comma 3 13 5 3 2" xfId="6160" xr:uid="{00000000-0005-0000-0000-000031300000}"/>
    <cellStyle name="Comma 3 13 5 3 4" xfId="15930" xr:uid="{00000000-0005-0000-0000-0000857C0000}"/>
    <cellStyle name="Comma 3 13 5 4 2" xfId="7275" xr:uid="{00000000-0005-0000-0000-0000AC380000}"/>
    <cellStyle name="Comma 3 13 5 5" xfId="3431" xr:uid="{00000000-0005-0000-0000-0000FD1A0000}"/>
    <cellStyle name="Comma 3 13 5 5 3" xfId="13201" xr:uid="{00000000-0005-0000-0000-000051670000}"/>
    <cellStyle name="Comma 3 13 5 6 2" xfId="10519" xr:uid="{00000000-0005-0000-0000-00001D520000}"/>
    <cellStyle name="Comma 3 13 5 7" xfId="4499" xr:uid="{00000000-0005-0000-0000-000078230000}"/>
    <cellStyle name="Comma 3 13 5 9" xfId="14269" xr:uid="{00000000-0005-0000-0000-0000CC6F0000}"/>
    <cellStyle name="Comma 3 13 6 2" xfId="1902" xr:uid="{00000000-0005-0000-0000-0000FA0E0000}"/>
    <cellStyle name="Comma 3 13 6 2 2 2" xfId="7901" xr:uid="{00000000-0005-0000-0000-00009F3D0000}"/>
    <cellStyle name="Comma 3 13 6 2 3" xfId="4057" xr:uid="{00000000-0005-0000-0000-0000F01F0000}"/>
    <cellStyle name="Comma 3 13 6 2 3 3" xfId="13827" xr:uid="{00000000-0005-0000-0000-0000446C0000}"/>
    <cellStyle name="Comma 3 13 6 2 4 2" xfId="11673" xr:uid="{00000000-0005-0000-0000-00004E5B0000}"/>
    <cellStyle name="Comma 3 13 6 2 6" xfId="10077" xr:uid="{00000000-0005-0000-0000-0000954E0000}"/>
    <cellStyle name="Comma 3 13 6 3" xfId="1374" xr:uid="{00000000-0005-0000-0000-0000BC0A0000}"/>
    <cellStyle name="Comma 3 13 6 3 3" xfId="11145" xr:uid="{00000000-0005-0000-0000-000010570000}"/>
    <cellStyle name="Comma 3 13 6 4 2" xfId="7373" xr:uid="{00000000-0005-0000-0000-000061390000}"/>
    <cellStyle name="Comma 3 13 6 5" xfId="3529" xr:uid="{00000000-0005-0000-0000-0000B21B0000}"/>
    <cellStyle name="Comma 3 13 6 5 3" xfId="13299" xr:uid="{00000000-0005-0000-0000-000006680000}"/>
    <cellStyle name="Comma 3 13 6 6 2" xfId="10617" xr:uid="{00000000-0005-0000-0000-0000D2520000}"/>
    <cellStyle name="Comma 3 13 6 7" xfId="4597" xr:uid="{00000000-0005-0000-0000-00002D240000}"/>
    <cellStyle name="Comma 3 13 6 9" xfId="14367" xr:uid="{00000000-0005-0000-0000-000081700000}"/>
    <cellStyle name="Comma 3 13 7 2" xfId="2524" xr:uid="{00000000-0005-0000-0000-0000E4130000}"/>
    <cellStyle name="Comma 3 13 7 2 3" xfId="12294" xr:uid="{00000000-0005-0000-0000-000038600000}"/>
    <cellStyle name="Comma 3 13 7 3 2" xfId="8539" xr:uid="{00000000-0005-0000-0000-000089420000}"/>
    <cellStyle name="Comma 3 13 7 4" xfId="6351" xr:uid="{00000000-0005-0000-0000-000093310000}"/>
    <cellStyle name="Comma 3 13 7 5" xfId="4690" xr:uid="{00000000-0005-0000-0000-0000DA240000}"/>
    <cellStyle name="Comma 3 13 7 7" xfId="14460" xr:uid="{00000000-0005-0000-0000-00002E710000}"/>
    <cellStyle name="Comma 3 13 8 2" xfId="5792" xr:uid="{00000000-0005-0000-0000-0000552D0000}"/>
    <cellStyle name="Comma 3 13 8 4" xfId="15562" xr:uid="{00000000-0005-0000-0000-0000A9790000}"/>
    <cellStyle name="Comma 3 13 9 2" xfId="6908" xr:uid="{00000000-0005-0000-0000-0000D1350000}"/>
    <cellStyle name="Comma 3 14" xfId="126" xr:uid="{00000000-0005-0000-0000-0000E9000000}"/>
    <cellStyle name="Comma 3 14 10 2" xfId="8005" xr:uid="{00000000-0005-0000-0000-0000583E0000}"/>
    <cellStyle name="Comma 3 14 11" xfId="5259" xr:uid="{00000000-0005-0000-0000-000024290000}"/>
    <cellStyle name="Comma 3 14 11 3" xfId="15029" xr:uid="{00000000-0005-0000-0000-000078750000}"/>
    <cellStyle name="Comma 3 14 13" xfId="9108" xr:uid="{00000000-0005-0000-0000-0000D3460000}"/>
    <cellStyle name="Comma 3 14 2" xfId="343" xr:uid="{00000000-0005-0000-0000-00008D020000}"/>
    <cellStyle name="Comma 3 14 2 2 2" xfId="2629" xr:uid="{00000000-0005-0000-0000-0000A7140000}"/>
    <cellStyle name="Comma 3 14 2 2 2 3" xfId="12399" xr:uid="{00000000-0005-0000-0000-0000FB600000}"/>
    <cellStyle name="Comma 3 14 2 2 3 2" xfId="8644" xr:uid="{00000000-0005-0000-0000-00004C430000}"/>
    <cellStyle name="Comma 3 14 2 2 4" xfId="6456" xr:uid="{00000000-0005-0000-0000-000056320000}"/>
    <cellStyle name="Comma 3 14 2 2 5" xfId="4795" xr:uid="{00000000-0005-0000-0000-00009D250000}"/>
    <cellStyle name="Comma 3 14 2 2 7" xfId="14565" xr:uid="{00000000-0005-0000-0000-0000F1710000}"/>
    <cellStyle name="Comma 3 14 2 3 2" xfId="5897" xr:uid="{00000000-0005-0000-0000-0000182E0000}"/>
    <cellStyle name="Comma 3 14 2 3 4" xfId="15667" xr:uid="{00000000-0005-0000-0000-00006C7A0000}"/>
    <cellStyle name="Comma 3 14 2 4 2" xfId="7012" xr:uid="{00000000-0005-0000-0000-000093360000}"/>
    <cellStyle name="Comma 3 14 2 5" xfId="3168" xr:uid="{00000000-0005-0000-0000-0000E4180000}"/>
    <cellStyle name="Comma 3 14 2 5 3" xfId="12938" xr:uid="{00000000-0005-0000-0000-000038650000}"/>
    <cellStyle name="Comma 3 14 2 6 2" xfId="10256" xr:uid="{00000000-0005-0000-0000-000004500000}"/>
    <cellStyle name="Comma 3 14 2 7" xfId="4236" xr:uid="{00000000-0005-0000-0000-00005F210000}"/>
    <cellStyle name="Comma 3 14 2 9" xfId="14006" xr:uid="{00000000-0005-0000-0000-0000B36D0000}"/>
    <cellStyle name="Comma 3 14 3 2" xfId="1643" xr:uid="{00000000-0005-0000-0000-0000E50C0000}"/>
    <cellStyle name="Comma 3 14 3 2 2 2" xfId="7642" xr:uid="{00000000-0005-0000-0000-00008A3B0000}"/>
    <cellStyle name="Comma 3 14 3 2 3" xfId="3798" xr:uid="{00000000-0005-0000-0000-0000DB1D0000}"/>
    <cellStyle name="Comma 3 14 3 2 3 3" xfId="13568" xr:uid="{00000000-0005-0000-0000-00002F6A0000}"/>
    <cellStyle name="Comma 3 14 3 2 4 2" xfId="11414" xr:uid="{00000000-0005-0000-0000-000039590000}"/>
    <cellStyle name="Comma 3 14 3 2 6" xfId="9818" xr:uid="{00000000-0005-0000-0000-0000804C0000}"/>
    <cellStyle name="Comma 3 14 3 3" xfId="1115" xr:uid="{00000000-0005-0000-0000-0000A7080000}"/>
    <cellStyle name="Comma 3 14 3 3 3" xfId="10887" xr:uid="{00000000-0005-0000-0000-0000FB540000}"/>
    <cellStyle name="Comma 3 14 3 4" xfId="2173" xr:uid="{00000000-0005-0000-0000-000022110000}"/>
    <cellStyle name="Comma 3 14 3 4 3" xfId="11943" xr:uid="{00000000-0005-0000-0000-0000765D0000}"/>
    <cellStyle name="Comma 3 14 3 5 2" xfId="8188" xr:uid="{00000000-0005-0000-0000-0000C73F0000}"/>
    <cellStyle name="Comma 3 14 3 6" xfId="5442" xr:uid="{00000000-0005-0000-0000-0000932A0000}"/>
    <cellStyle name="Comma 3 14 3 6 3" xfId="15212" xr:uid="{00000000-0005-0000-0000-0000E7760000}"/>
    <cellStyle name="Comma 3 14 3 8" xfId="9291" xr:uid="{00000000-0005-0000-0000-000042480000}"/>
    <cellStyle name="Comma 3 14 4" xfId="609" xr:uid="{00000000-0005-0000-0000-00009D040000}"/>
    <cellStyle name="Comma 3 14 4 2 2" xfId="2815" xr:uid="{00000000-0005-0000-0000-000017160000}"/>
    <cellStyle name="Comma 3 14 4 2 2 3" xfId="12585" xr:uid="{00000000-0005-0000-0000-00006B620000}"/>
    <cellStyle name="Comma 3 14 4 2 3 2" xfId="8830" xr:uid="{00000000-0005-0000-0000-0000BC440000}"/>
    <cellStyle name="Comma 3 14 4 2 4" xfId="6642" xr:uid="{00000000-0005-0000-0000-0000C6330000}"/>
    <cellStyle name="Comma 3 14 4 2 5" xfId="4981" xr:uid="{00000000-0005-0000-0000-00000D270000}"/>
    <cellStyle name="Comma 3 14 4 2 7" xfId="14751" xr:uid="{00000000-0005-0000-0000-000061730000}"/>
    <cellStyle name="Comma 3 14 4 3 2" xfId="6083" xr:uid="{00000000-0005-0000-0000-0000882F0000}"/>
    <cellStyle name="Comma 3 14 4 3 4" xfId="15853" xr:uid="{00000000-0005-0000-0000-0000DC7B0000}"/>
    <cellStyle name="Comma 3 14 4 4 2" xfId="7198" xr:uid="{00000000-0005-0000-0000-000003380000}"/>
    <cellStyle name="Comma 3 14 4 5" xfId="3354" xr:uid="{00000000-0005-0000-0000-0000541A0000}"/>
    <cellStyle name="Comma 3 14 4 5 3" xfId="13124" xr:uid="{00000000-0005-0000-0000-0000A8660000}"/>
    <cellStyle name="Comma 3 14 4 6 2" xfId="10442" xr:uid="{00000000-0005-0000-0000-000074510000}"/>
    <cellStyle name="Comma 3 14 4 7" xfId="4422" xr:uid="{00000000-0005-0000-0000-0000CF220000}"/>
    <cellStyle name="Comma 3 14 4 9" xfId="14192" xr:uid="{00000000-0005-0000-0000-0000236F0000}"/>
    <cellStyle name="Comma 3 14 5 2" xfId="1825" xr:uid="{00000000-0005-0000-0000-0000510E0000}"/>
    <cellStyle name="Comma 3 14 5 2 2 2" xfId="7824" xr:uid="{00000000-0005-0000-0000-0000F63C0000}"/>
    <cellStyle name="Comma 3 14 5 2 3" xfId="3980" xr:uid="{00000000-0005-0000-0000-0000471F0000}"/>
    <cellStyle name="Comma 3 14 5 2 3 3" xfId="13750" xr:uid="{00000000-0005-0000-0000-00009B6B0000}"/>
    <cellStyle name="Comma 3 14 5 2 4 2" xfId="11596" xr:uid="{00000000-0005-0000-0000-0000A55A0000}"/>
    <cellStyle name="Comma 3 14 5 2 6" xfId="10000" xr:uid="{00000000-0005-0000-0000-0000EC4D0000}"/>
    <cellStyle name="Comma 3 14 5 3" xfId="1297" xr:uid="{00000000-0005-0000-0000-0000130A0000}"/>
    <cellStyle name="Comma 3 14 5 3 3" xfId="11068" xr:uid="{00000000-0005-0000-0000-000067560000}"/>
    <cellStyle name="Comma 3 14 5 4" xfId="2354" xr:uid="{00000000-0005-0000-0000-00008E120000}"/>
    <cellStyle name="Comma 3 14 5 4 3" xfId="12124" xr:uid="{00000000-0005-0000-0000-0000E25E0000}"/>
    <cellStyle name="Comma 3 14 5 5 2" xfId="8369" xr:uid="{00000000-0005-0000-0000-000033410000}"/>
    <cellStyle name="Comma 3 14 5 6" xfId="5623" xr:uid="{00000000-0005-0000-0000-0000FF2B0000}"/>
    <cellStyle name="Comma 3 14 5 6 3" xfId="15393" xr:uid="{00000000-0005-0000-0000-000053780000}"/>
    <cellStyle name="Comma 3 14 5 8" xfId="9472" xr:uid="{00000000-0005-0000-0000-0000AE490000}"/>
    <cellStyle name="Comma 3 14 6" xfId="842" xr:uid="{00000000-0005-0000-0000-000076060000}"/>
    <cellStyle name="Comma 3 14 6 2 2" xfId="2995" xr:uid="{00000000-0005-0000-0000-000081170000}"/>
    <cellStyle name="Comma 3 14 6 2 2 3" xfId="12765" xr:uid="{00000000-0005-0000-0000-0000D5630000}"/>
    <cellStyle name="Comma 3 14 6 2 3 2" xfId="9010" xr:uid="{00000000-0005-0000-0000-000026460000}"/>
    <cellStyle name="Comma 3 14 6 2 4" xfId="6822" xr:uid="{00000000-0005-0000-0000-000030350000}"/>
    <cellStyle name="Comma 3 14 6 2 5" xfId="5161" xr:uid="{00000000-0005-0000-0000-000077280000}"/>
    <cellStyle name="Comma 3 14 6 2 7" xfId="14931" xr:uid="{00000000-0005-0000-0000-0000CB740000}"/>
    <cellStyle name="Comma 3 14 6 3 2" xfId="6264" xr:uid="{00000000-0005-0000-0000-0000F2300000}"/>
    <cellStyle name="Comma 3 14 6 4" xfId="2437" xr:uid="{00000000-0005-0000-0000-000043130000}"/>
    <cellStyle name="Comma 3 14 6 4 3" xfId="12207" xr:uid="{00000000-0005-0000-0000-0000975F0000}"/>
    <cellStyle name="Comma 3 14 6 5 2" xfId="8452" xr:uid="{00000000-0005-0000-0000-0000E8410000}"/>
    <cellStyle name="Comma 3 14 6 6" xfId="5706" xr:uid="{00000000-0005-0000-0000-0000B42C0000}"/>
    <cellStyle name="Comma 3 14 6 6 3" xfId="15476" xr:uid="{00000000-0005-0000-0000-000008790000}"/>
    <cellStyle name="Comma 3 14 6 8" xfId="9555" xr:uid="{00000000-0005-0000-0000-0000634A0000}"/>
    <cellStyle name="Comma 3 14 7" xfId="1460" xr:uid="{00000000-0005-0000-0000-0000750B0000}"/>
    <cellStyle name="Comma 3 14 7 2 2" xfId="7459" xr:uid="{00000000-0005-0000-0000-00001A3A0000}"/>
    <cellStyle name="Comma 3 14 7 3" xfId="3615" xr:uid="{00000000-0005-0000-0000-00006B1C0000}"/>
    <cellStyle name="Comma 3 14 7 3 3" xfId="13385" xr:uid="{00000000-0005-0000-0000-0000BF680000}"/>
    <cellStyle name="Comma 3 14 7 4 2" xfId="11231" xr:uid="{00000000-0005-0000-0000-0000C9570000}"/>
    <cellStyle name="Comma 3 14 7 6" xfId="9635" xr:uid="{00000000-0005-0000-0000-0000104B0000}"/>
    <cellStyle name="Comma 3 14 8" xfId="932" xr:uid="{00000000-0005-0000-0000-000037070000}"/>
    <cellStyle name="Comma 3 14 8 3" xfId="10704" xr:uid="{00000000-0005-0000-0000-00008B530000}"/>
    <cellStyle name="Comma 3 14 9" xfId="1990" xr:uid="{00000000-0005-0000-0000-0000B30F0000}"/>
    <cellStyle name="Comma 3 14 9 3" xfId="11760" xr:uid="{00000000-0005-0000-0000-0000075C0000}"/>
    <cellStyle name="Comma 3 15 10" xfId="3076" xr:uid="{00000000-0005-0000-0000-000038180000}"/>
    <cellStyle name="Comma 3 15 10 3" xfId="12846" xr:uid="{00000000-0005-0000-0000-00008C640000}"/>
    <cellStyle name="Comma 3 15 11 2" xfId="10164" xr:uid="{00000000-0005-0000-0000-0000584F0000}"/>
    <cellStyle name="Comma 3 15 12" xfId="4144" xr:uid="{00000000-0005-0000-0000-0000B3200000}"/>
    <cellStyle name="Comma 3 15 14" xfId="13914" xr:uid="{00000000-0005-0000-0000-0000076D0000}"/>
    <cellStyle name="Comma 3 15 2 2" xfId="1550" xr:uid="{00000000-0005-0000-0000-0000360C0000}"/>
    <cellStyle name="Comma 3 15 2 2 2 2" xfId="7549" xr:uid="{00000000-0005-0000-0000-0000DB3A0000}"/>
    <cellStyle name="Comma 3 15 2 2 3" xfId="3705" xr:uid="{00000000-0005-0000-0000-00002C1D0000}"/>
    <cellStyle name="Comma 3 15 2 2 3 3" xfId="13475" xr:uid="{00000000-0005-0000-0000-000080690000}"/>
    <cellStyle name="Comma 3 15 2 2 4 2" xfId="11321" xr:uid="{00000000-0005-0000-0000-00008A580000}"/>
    <cellStyle name="Comma 3 15 2 2 6" xfId="9725" xr:uid="{00000000-0005-0000-0000-0000D14B0000}"/>
    <cellStyle name="Comma 3 15 2 3" xfId="1022" xr:uid="{00000000-0005-0000-0000-0000F8070000}"/>
    <cellStyle name="Comma 3 15 2 3 3" xfId="10794" xr:uid="{00000000-0005-0000-0000-00004C540000}"/>
    <cellStyle name="Comma 3 15 2 4" xfId="2080" xr:uid="{00000000-0005-0000-0000-000073100000}"/>
    <cellStyle name="Comma 3 15 2 4 3" xfId="11850" xr:uid="{00000000-0005-0000-0000-0000C75C0000}"/>
    <cellStyle name="Comma 3 15 2 5 2" xfId="8095" xr:uid="{00000000-0005-0000-0000-0000183F0000}"/>
    <cellStyle name="Comma 3 15 2 6" xfId="5349" xr:uid="{00000000-0005-0000-0000-0000E4290000}"/>
    <cellStyle name="Comma 3 15 2 6 3" xfId="15119" xr:uid="{00000000-0005-0000-0000-000038760000}"/>
    <cellStyle name="Comma 3 15 2 8" xfId="9198" xr:uid="{00000000-0005-0000-0000-000093470000}"/>
    <cellStyle name="Comma 3 15 3" xfId="488" xr:uid="{00000000-0005-0000-0000-0000BC030000}"/>
    <cellStyle name="Comma 3 15 3 2 2" xfId="2721" xr:uid="{00000000-0005-0000-0000-00006A150000}"/>
    <cellStyle name="Comma 3 15 3 2 2 3" xfId="12491" xr:uid="{00000000-0005-0000-0000-0000BE610000}"/>
    <cellStyle name="Comma 3 15 3 2 3 2" xfId="8736" xr:uid="{00000000-0005-0000-0000-00000F440000}"/>
    <cellStyle name="Comma 3 15 3 2 4" xfId="6548" xr:uid="{00000000-0005-0000-0000-000019330000}"/>
    <cellStyle name="Comma 3 15 3 2 5" xfId="4887" xr:uid="{00000000-0005-0000-0000-000060260000}"/>
    <cellStyle name="Comma 3 15 3 2 7" xfId="14657" xr:uid="{00000000-0005-0000-0000-0000B4720000}"/>
    <cellStyle name="Comma 3 15 3 3 2" xfId="5989" xr:uid="{00000000-0005-0000-0000-0000DB2E0000}"/>
    <cellStyle name="Comma 3 15 3 3 4" xfId="15759" xr:uid="{00000000-0005-0000-0000-00002F7B0000}"/>
    <cellStyle name="Comma 3 15 3 4 2" xfId="7104" xr:uid="{00000000-0005-0000-0000-000056370000}"/>
    <cellStyle name="Comma 3 15 3 5" xfId="3260" xr:uid="{00000000-0005-0000-0000-0000A7190000}"/>
    <cellStyle name="Comma 3 15 3 5 3" xfId="13030" xr:uid="{00000000-0005-0000-0000-0000FB650000}"/>
    <cellStyle name="Comma 3 15 3 6 2" xfId="10348" xr:uid="{00000000-0005-0000-0000-0000C7500000}"/>
    <cellStyle name="Comma 3 15 3 7" xfId="4328" xr:uid="{00000000-0005-0000-0000-000022220000}"/>
    <cellStyle name="Comma 3 15 3 9" xfId="14098" xr:uid="{00000000-0005-0000-0000-0000766E0000}"/>
    <cellStyle name="Comma 3 15 4 2" xfId="1732" xr:uid="{00000000-0005-0000-0000-0000A60D0000}"/>
    <cellStyle name="Comma 3 15 4 2 2 2" xfId="7731" xr:uid="{00000000-0005-0000-0000-00004B3C0000}"/>
    <cellStyle name="Comma 3 15 4 2 3" xfId="3887" xr:uid="{00000000-0005-0000-0000-00009C1E0000}"/>
    <cellStyle name="Comma 3 15 4 2 3 3" xfId="13657" xr:uid="{00000000-0005-0000-0000-0000F06A0000}"/>
    <cellStyle name="Comma 3 15 4 2 4 2" xfId="11503" xr:uid="{00000000-0005-0000-0000-0000FA590000}"/>
    <cellStyle name="Comma 3 15 4 2 6" xfId="9907" xr:uid="{00000000-0005-0000-0000-0000414D0000}"/>
    <cellStyle name="Comma 3 15 4 3" xfId="1204" xr:uid="{00000000-0005-0000-0000-000068090000}"/>
    <cellStyle name="Comma 3 15 4 3 3" xfId="10976" xr:uid="{00000000-0005-0000-0000-0000BC550000}"/>
    <cellStyle name="Comma 3 15 4 4" xfId="2262" xr:uid="{00000000-0005-0000-0000-0000E3110000}"/>
    <cellStyle name="Comma 3 15 4 4 3" xfId="12032" xr:uid="{00000000-0005-0000-0000-0000375E0000}"/>
    <cellStyle name="Comma 3 15 4 5 2" xfId="8277" xr:uid="{00000000-0005-0000-0000-000088400000}"/>
    <cellStyle name="Comma 3 15 4 6" xfId="5531" xr:uid="{00000000-0005-0000-0000-0000542B0000}"/>
    <cellStyle name="Comma 3 15 4 6 3" xfId="15301" xr:uid="{00000000-0005-0000-0000-0000A8770000}"/>
    <cellStyle name="Comma 3 15 4 8" xfId="9380" xr:uid="{00000000-0005-0000-0000-000003490000}"/>
    <cellStyle name="Comma 3 15 5" xfId="724" xr:uid="{00000000-0005-0000-0000-000095050000}"/>
    <cellStyle name="Comma 3 15 5 2 2" xfId="2903" xr:uid="{00000000-0005-0000-0000-0000D6160000}"/>
    <cellStyle name="Comma 3 15 5 2 2 3" xfId="12673" xr:uid="{00000000-0005-0000-0000-00002A630000}"/>
    <cellStyle name="Comma 3 15 5 2 3 2" xfId="8918" xr:uid="{00000000-0005-0000-0000-00007B450000}"/>
    <cellStyle name="Comma 3 15 5 2 4" xfId="6730" xr:uid="{00000000-0005-0000-0000-000085340000}"/>
    <cellStyle name="Comma 3 15 5 2 5" xfId="5069" xr:uid="{00000000-0005-0000-0000-0000CC270000}"/>
    <cellStyle name="Comma 3 15 5 2 7" xfId="14839" xr:uid="{00000000-0005-0000-0000-000020740000}"/>
    <cellStyle name="Comma 3 15 5 3 2" xfId="6172" xr:uid="{00000000-0005-0000-0000-000047300000}"/>
    <cellStyle name="Comma 3 15 5 3 4" xfId="15941" xr:uid="{00000000-0005-0000-0000-00009B7C0000}"/>
    <cellStyle name="Comma 3 15 5 4 2" xfId="7287" xr:uid="{00000000-0005-0000-0000-0000C2380000}"/>
    <cellStyle name="Comma 3 15 5 5" xfId="3443" xr:uid="{00000000-0005-0000-0000-0000131B0000}"/>
    <cellStyle name="Comma 3 15 5 5 3" xfId="13213" xr:uid="{00000000-0005-0000-0000-000067670000}"/>
    <cellStyle name="Comma 3 15 5 6 2" xfId="10531" xr:uid="{00000000-0005-0000-0000-000033520000}"/>
    <cellStyle name="Comma 3 15 5 7" xfId="4511" xr:uid="{00000000-0005-0000-0000-00008E230000}"/>
    <cellStyle name="Comma 3 15 5 9" xfId="14281" xr:uid="{00000000-0005-0000-0000-0000E26F0000}"/>
    <cellStyle name="Comma 3 15 6 2" xfId="1914" xr:uid="{00000000-0005-0000-0000-0000100F0000}"/>
    <cellStyle name="Comma 3 15 6 2 2 2" xfId="7913" xr:uid="{00000000-0005-0000-0000-0000B53D0000}"/>
    <cellStyle name="Comma 3 15 6 2 3" xfId="4069" xr:uid="{00000000-0005-0000-0000-000006200000}"/>
    <cellStyle name="Comma 3 15 6 2 3 3" xfId="13839" xr:uid="{00000000-0005-0000-0000-00005A6C0000}"/>
    <cellStyle name="Comma 3 15 6 2 4 2" xfId="11685" xr:uid="{00000000-0005-0000-0000-0000645B0000}"/>
    <cellStyle name="Comma 3 15 6 2 6" xfId="10089" xr:uid="{00000000-0005-0000-0000-0000AB4E0000}"/>
    <cellStyle name="Comma 3 15 6 3" xfId="1386" xr:uid="{00000000-0005-0000-0000-0000D20A0000}"/>
    <cellStyle name="Comma 3 15 6 3 3" xfId="11157" xr:uid="{00000000-0005-0000-0000-000026570000}"/>
    <cellStyle name="Comma 3 15 6 4 2" xfId="7385" xr:uid="{00000000-0005-0000-0000-000077390000}"/>
    <cellStyle name="Comma 3 15 6 5" xfId="3541" xr:uid="{00000000-0005-0000-0000-0000C81B0000}"/>
    <cellStyle name="Comma 3 15 6 5 3" xfId="13311" xr:uid="{00000000-0005-0000-0000-00001C680000}"/>
    <cellStyle name="Comma 3 15 6 6 2" xfId="10629" xr:uid="{00000000-0005-0000-0000-0000E8520000}"/>
    <cellStyle name="Comma 3 15 6 7" xfId="4609" xr:uid="{00000000-0005-0000-0000-000043240000}"/>
    <cellStyle name="Comma 3 15 6 9" xfId="14379" xr:uid="{00000000-0005-0000-0000-000097700000}"/>
    <cellStyle name="Comma 3 15 7 2" xfId="2536" xr:uid="{00000000-0005-0000-0000-0000FA130000}"/>
    <cellStyle name="Comma 3 15 7 2 3" xfId="12306" xr:uid="{00000000-0005-0000-0000-00004E600000}"/>
    <cellStyle name="Comma 3 15 7 3 2" xfId="8551" xr:uid="{00000000-0005-0000-0000-00009F420000}"/>
    <cellStyle name="Comma 3 15 7 4" xfId="6363" xr:uid="{00000000-0005-0000-0000-0000A9310000}"/>
    <cellStyle name="Comma 3 15 7 5" xfId="4702" xr:uid="{00000000-0005-0000-0000-0000F0240000}"/>
    <cellStyle name="Comma 3 15 7 7" xfId="14472" xr:uid="{00000000-0005-0000-0000-000044710000}"/>
    <cellStyle name="Comma 3 15 8 2" xfId="5804" xr:uid="{00000000-0005-0000-0000-00006B2D0000}"/>
    <cellStyle name="Comma 3 15 8 4" xfId="15574" xr:uid="{00000000-0005-0000-0000-0000BF790000}"/>
    <cellStyle name="Comma 3 15 9 2" xfId="6920" xr:uid="{00000000-0005-0000-0000-0000E7350000}"/>
    <cellStyle name="Comma 3 16" xfId="176" xr:uid="{00000000-0005-0000-0000-00004B010000}"/>
    <cellStyle name="Comma 3 16 10 2" xfId="8016" xr:uid="{00000000-0005-0000-0000-00006E3E0000}"/>
    <cellStyle name="Comma 3 16 11" xfId="5270" xr:uid="{00000000-0005-0000-0000-00003A290000}"/>
    <cellStyle name="Comma 3 16 11 3" xfId="15040" xr:uid="{00000000-0005-0000-0000-00008E750000}"/>
    <cellStyle name="Comma 3 16 13" xfId="9119" xr:uid="{00000000-0005-0000-0000-0000E9460000}"/>
    <cellStyle name="Comma 3 16 2" xfId="372" xr:uid="{00000000-0005-0000-0000-0000C4020000}"/>
    <cellStyle name="Comma 3 16 2 2 2" xfId="2640" xr:uid="{00000000-0005-0000-0000-0000BD140000}"/>
    <cellStyle name="Comma 3 16 2 2 2 3" xfId="12410" xr:uid="{00000000-0005-0000-0000-000011610000}"/>
    <cellStyle name="Comma 3 16 2 2 3 2" xfId="8655" xr:uid="{00000000-0005-0000-0000-000062430000}"/>
    <cellStyle name="Comma 3 16 2 2 4" xfId="6467" xr:uid="{00000000-0005-0000-0000-00006C320000}"/>
    <cellStyle name="Comma 3 16 2 2 5" xfId="4806" xr:uid="{00000000-0005-0000-0000-0000B3250000}"/>
    <cellStyle name="Comma 3 16 2 2 7" xfId="14576" xr:uid="{00000000-0005-0000-0000-000007720000}"/>
    <cellStyle name="Comma 3 16 2 3 2" xfId="5908" xr:uid="{00000000-0005-0000-0000-00002E2E0000}"/>
    <cellStyle name="Comma 3 16 2 3 4" xfId="15678" xr:uid="{00000000-0005-0000-0000-0000827A0000}"/>
    <cellStyle name="Comma 3 16 2 4 2" xfId="7023" xr:uid="{00000000-0005-0000-0000-0000A9360000}"/>
    <cellStyle name="Comma 3 16 2 5" xfId="3179" xr:uid="{00000000-0005-0000-0000-0000FA180000}"/>
    <cellStyle name="Comma 3 16 2 5 3" xfId="12949" xr:uid="{00000000-0005-0000-0000-00004E650000}"/>
    <cellStyle name="Comma 3 16 2 6 2" xfId="10267" xr:uid="{00000000-0005-0000-0000-00001A500000}"/>
    <cellStyle name="Comma 3 16 2 7" xfId="4247" xr:uid="{00000000-0005-0000-0000-000075210000}"/>
    <cellStyle name="Comma 3 16 2 9" xfId="14017" xr:uid="{00000000-0005-0000-0000-0000C96D0000}"/>
    <cellStyle name="Comma 3 16 3 2" xfId="1654" xr:uid="{00000000-0005-0000-0000-0000FB0C0000}"/>
    <cellStyle name="Comma 3 16 3 2 2 2" xfId="7653" xr:uid="{00000000-0005-0000-0000-0000A03B0000}"/>
    <cellStyle name="Comma 3 16 3 2 3" xfId="3809" xr:uid="{00000000-0005-0000-0000-0000F11D0000}"/>
    <cellStyle name="Comma 3 16 3 2 3 3" xfId="13579" xr:uid="{00000000-0005-0000-0000-0000456A0000}"/>
    <cellStyle name="Comma 3 16 3 2 4 2" xfId="11425" xr:uid="{00000000-0005-0000-0000-00004F590000}"/>
    <cellStyle name="Comma 3 16 3 2 6" xfId="9829" xr:uid="{00000000-0005-0000-0000-0000964C0000}"/>
    <cellStyle name="Comma 3 16 3 3" xfId="1126" xr:uid="{00000000-0005-0000-0000-0000BD080000}"/>
    <cellStyle name="Comma 3 16 3 3 3" xfId="10898" xr:uid="{00000000-0005-0000-0000-000011550000}"/>
    <cellStyle name="Comma 3 16 3 4" xfId="2184" xr:uid="{00000000-0005-0000-0000-000038110000}"/>
    <cellStyle name="Comma 3 16 3 4 3" xfId="11954" xr:uid="{00000000-0005-0000-0000-00008C5D0000}"/>
    <cellStyle name="Comma 3 16 3 5 2" xfId="8199" xr:uid="{00000000-0005-0000-0000-0000DD3F0000}"/>
    <cellStyle name="Comma 3 16 3 6" xfId="5453" xr:uid="{00000000-0005-0000-0000-0000A92A0000}"/>
    <cellStyle name="Comma 3 16 3 6 3" xfId="15223" xr:uid="{00000000-0005-0000-0000-0000FD760000}"/>
    <cellStyle name="Comma 3 16 3 8" xfId="9302" xr:uid="{00000000-0005-0000-0000-000058480000}"/>
    <cellStyle name="Comma 3 16 4" xfId="621" xr:uid="{00000000-0005-0000-0000-0000B4040000}"/>
    <cellStyle name="Comma 3 16 4 2 2" xfId="2826" xr:uid="{00000000-0005-0000-0000-00002D160000}"/>
    <cellStyle name="Comma 3 16 4 2 2 3" xfId="12596" xr:uid="{00000000-0005-0000-0000-000081620000}"/>
    <cellStyle name="Comma 3 16 4 2 3 2" xfId="8841" xr:uid="{00000000-0005-0000-0000-0000D2440000}"/>
    <cellStyle name="Comma 3 16 4 2 4" xfId="6653" xr:uid="{00000000-0005-0000-0000-0000DC330000}"/>
    <cellStyle name="Comma 3 16 4 2 5" xfId="4992" xr:uid="{00000000-0005-0000-0000-000023270000}"/>
    <cellStyle name="Comma 3 16 4 2 7" xfId="14762" xr:uid="{00000000-0005-0000-0000-000077730000}"/>
    <cellStyle name="Comma 3 16 4 3 2" xfId="6094" xr:uid="{00000000-0005-0000-0000-00009E2F0000}"/>
    <cellStyle name="Comma 3 16 4 3 4" xfId="15864" xr:uid="{00000000-0005-0000-0000-0000F27B0000}"/>
    <cellStyle name="Comma 3 16 4 4 2" xfId="7209" xr:uid="{00000000-0005-0000-0000-000019380000}"/>
    <cellStyle name="Comma 3 16 4 5" xfId="3365" xr:uid="{00000000-0005-0000-0000-00006A1A0000}"/>
    <cellStyle name="Comma 3 16 4 5 3" xfId="13135" xr:uid="{00000000-0005-0000-0000-0000BE660000}"/>
    <cellStyle name="Comma 3 16 4 6 2" xfId="10453" xr:uid="{00000000-0005-0000-0000-00008A510000}"/>
    <cellStyle name="Comma 3 16 4 7" xfId="4433" xr:uid="{00000000-0005-0000-0000-0000E5220000}"/>
    <cellStyle name="Comma 3 16 4 9" xfId="14203" xr:uid="{00000000-0005-0000-0000-0000396F0000}"/>
    <cellStyle name="Comma 3 16 5 2" xfId="1836" xr:uid="{00000000-0005-0000-0000-0000670E0000}"/>
    <cellStyle name="Comma 3 16 5 2 2 2" xfId="7835" xr:uid="{00000000-0005-0000-0000-00000C3D0000}"/>
    <cellStyle name="Comma 3 16 5 2 3" xfId="3991" xr:uid="{00000000-0005-0000-0000-00005D1F0000}"/>
    <cellStyle name="Comma 3 16 5 2 3 3" xfId="13761" xr:uid="{00000000-0005-0000-0000-0000B16B0000}"/>
    <cellStyle name="Comma 3 16 5 2 4 2" xfId="11607" xr:uid="{00000000-0005-0000-0000-0000BB5A0000}"/>
    <cellStyle name="Comma 3 16 5 2 6" xfId="10011" xr:uid="{00000000-0005-0000-0000-0000024E0000}"/>
    <cellStyle name="Comma 3 16 5 3" xfId="1308" xr:uid="{00000000-0005-0000-0000-0000290A0000}"/>
    <cellStyle name="Comma 3 16 5 3 3" xfId="11079" xr:uid="{00000000-0005-0000-0000-00007D560000}"/>
    <cellStyle name="Comma 3 16 5 4" xfId="2365" xr:uid="{00000000-0005-0000-0000-0000A4120000}"/>
    <cellStyle name="Comma 3 16 5 4 3" xfId="12135" xr:uid="{00000000-0005-0000-0000-0000F85E0000}"/>
    <cellStyle name="Comma 3 16 5 5 2" xfId="8380" xr:uid="{00000000-0005-0000-0000-000049410000}"/>
    <cellStyle name="Comma 3 16 5 6" xfId="5634" xr:uid="{00000000-0005-0000-0000-0000152C0000}"/>
    <cellStyle name="Comma 3 16 5 6 3" xfId="15404" xr:uid="{00000000-0005-0000-0000-000069780000}"/>
    <cellStyle name="Comma 3 16 5 8" xfId="9483" xr:uid="{00000000-0005-0000-0000-0000C4490000}"/>
    <cellStyle name="Comma 3 16 6" xfId="853" xr:uid="{00000000-0005-0000-0000-00008C060000}"/>
    <cellStyle name="Comma 3 16 6 2 2" xfId="3006" xr:uid="{00000000-0005-0000-0000-000097170000}"/>
    <cellStyle name="Comma 3 16 6 2 2 3" xfId="12776" xr:uid="{00000000-0005-0000-0000-0000EB630000}"/>
    <cellStyle name="Comma 3 16 6 2 3 2" xfId="9021" xr:uid="{00000000-0005-0000-0000-00003C460000}"/>
    <cellStyle name="Comma 3 16 6 2 4" xfId="6833" xr:uid="{00000000-0005-0000-0000-000046350000}"/>
    <cellStyle name="Comma 3 16 6 2 5" xfId="5172" xr:uid="{00000000-0005-0000-0000-00008D280000}"/>
    <cellStyle name="Comma 3 16 6 2 7" xfId="14942" xr:uid="{00000000-0005-0000-0000-0000E1740000}"/>
    <cellStyle name="Comma 3 16 6 3 2" xfId="6275" xr:uid="{00000000-0005-0000-0000-000008310000}"/>
    <cellStyle name="Comma 3 16 6 4" xfId="2448" xr:uid="{00000000-0005-0000-0000-000059130000}"/>
    <cellStyle name="Comma 3 16 6 4 3" xfId="12218" xr:uid="{00000000-0005-0000-0000-0000AD5F0000}"/>
    <cellStyle name="Comma 3 16 6 5 2" xfId="8463" xr:uid="{00000000-0005-0000-0000-0000FE410000}"/>
    <cellStyle name="Comma 3 16 6 6" xfId="5717" xr:uid="{00000000-0005-0000-0000-0000CA2C0000}"/>
    <cellStyle name="Comma 3 16 6 6 3" xfId="15487" xr:uid="{00000000-0005-0000-0000-00001E790000}"/>
    <cellStyle name="Comma 3 16 6 8" xfId="9566" xr:uid="{00000000-0005-0000-0000-0000794A0000}"/>
    <cellStyle name="Comma 3 16 7" xfId="1471" xr:uid="{00000000-0005-0000-0000-00008B0B0000}"/>
    <cellStyle name="Comma 3 16 7 2 2" xfId="7470" xr:uid="{00000000-0005-0000-0000-0000303A0000}"/>
    <cellStyle name="Comma 3 16 7 3" xfId="3626" xr:uid="{00000000-0005-0000-0000-0000811C0000}"/>
    <cellStyle name="Comma 3 16 7 3 3" xfId="13396" xr:uid="{00000000-0005-0000-0000-0000D5680000}"/>
    <cellStyle name="Comma 3 16 7 4 2" xfId="11242" xr:uid="{00000000-0005-0000-0000-0000DF570000}"/>
    <cellStyle name="Comma 3 16 7 6" xfId="9646" xr:uid="{00000000-0005-0000-0000-0000264B0000}"/>
    <cellStyle name="Comma 3 16 8" xfId="943" xr:uid="{00000000-0005-0000-0000-00004D070000}"/>
    <cellStyle name="Comma 3 16 8 3" xfId="10715" xr:uid="{00000000-0005-0000-0000-0000A1530000}"/>
    <cellStyle name="Comma 3 16 9" xfId="2001" xr:uid="{00000000-0005-0000-0000-0000C90F0000}"/>
    <cellStyle name="Comma 3 16 9 3" xfId="11771" xr:uid="{00000000-0005-0000-0000-00001D5C0000}"/>
    <cellStyle name="Comma 3 17 2" xfId="1478" xr:uid="{00000000-0005-0000-0000-00009A0B0000}"/>
    <cellStyle name="Comma 3 17 2 2 2" xfId="7477" xr:uid="{00000000-0005-0000-0000-00003F3A0000}"/>
    <cellStyle name="Comma 3 17 2 3" xfId="3633" xr:uid="{00000000-0005-0000-0000-0000901C0000}"/>
    <cellStyle name="Comma 3 17 2 3 3" xfId="13403" xr:uid="{00000000-0005-0000-0000-0000E4680000}"/>
    <cellStyle name="Comma 3 17 2 4 2" xfId="11249" xr:uid="{00000000-0005-0000-0000-0000EE570000}"/>
    <cellStyle name="Comma 3 17 2 6" xfId="9653" xr:uid="{00000000-0005-0000-0000-0000354B0000}"/>
    <cellStyle name="Comma 3 17 3" xfId="950" xr:uid="{00000000-0005-0000-0000-00005C070000}"/>
    <cellStyle name="Comma 3 17 3 3" xfId="10722" xr:uid="{00000000-0005-0000-0000-0000B0530000}"/>
    <cellStyle name="Comma 3 17 4" xfId="2008" xr:uid="{00000000-0005-0000-0000-0000D70F0000}"/>
    <cellStyle name="Comma 3 17 4 3" xfId="11778" xr:uid="{00000000-0005-0000-0000-00002B5C0000}"/>
    <cellStyle name="Comma 3 17 5 2" xfId="8023" xr:uid="{00000000-0005-0000-0000-00007C3E0000}"/>
    <cellStyle name="Comma 3 17 6" xfId="5277" xr:uid="{00000000-0005-0000-0000-000048290000}"/>
    <cellStyle name="Comma 3 17 6 3" xfId="15047" xr:uid="{00000000-0005-0000-0000-00009C750000}"/>
    <cellStyle name="Comma 3 17 8" xfId="9126" xr:uid="{00000000-0005-0000-0000-0000F7460000}"/>
    <cellStyle name="Comma 3 18" xfId="398" xr:uid="{00000000-0005-0000-0000-0000F7020000}"/>
    <cellStyle name="Comma 3 18 2 2" xfId="2653" xr:uid="{00000000-0005-0000-0000-0000D3140000}"/>
    <cellStyle name="Comma 3 18 2 2 3" xfId="12423" xr:uid="{00000000-0005-0000-0000-000027610000}"/>
    <cellStyle name="Comma 3 18 2 3 2" xfId="8668" xr:uid="{00000000-0005-0000-0000-000078430000}"/>
    <cellStyle name="Comma 3 18 2 4" xfId="6480" xr:uid="{00000000-0005-0000-0000-000082320000}"/>
    <cellStyle name="Comma 3 18 2 5" xfId="4819" xr:uid="{00000000-0005-0000-0000-0000C9250000}"/>
    <cellStyle name="Comma 3 18 2 7" xfId="14589" xr:uid="{00000000-0005-0000-0000-00001D720000}"/>
    <cellStyle name="Comma 3 18 3 2" xfId="5921" xr:uid="{00000000-0005-0000-0000-0000442E0000}"/>
    <cellStyle name="Comma 3 18 3 4" xfId="15691" xr:uid="{00000000-0005-0000-0000-0000987A0000}"/>
    <cellStyle name="Comma 3 18 4 2" xfId="7036" xr:uid="{00000000-0005-0000-0000-0000BF360000}"/>
    <cellStyle name="Comma 3 18 5" xfId="3192" xr:uid="{00000000-0005-0000-0000-000010190000}"/>
    <cellStyle name="Comma 3 18 5 3" xfId="12962" xr:uid="{00000000-0005-0000-0000-000064650000}"/>
    <cellStyle name="Comma 3 18 6 2" xfId="10280" xr:uid="{00000000-0005-0000-0000-000030500000}"/>
    <cellStyle name="Comma 3 18 7" xfId="4260" xr:uid="{00000000-0005-0000-0000-00008B210000}"/>
    <cellStyle name="Comma 3 18 9" xfId="14030" xr:uid="{00000000-0005-0000-0000-0000DF6D0000}"/>
    <cellStyle name="Comma 3 19 2" xfId="1662" xr:uid="{00000000-0005-0000-0000-00000B0D0000}"/>
    <cellStyle name="Comma 3 19 2 2 2" xfId="7661" xr:uid="{00000000-0005-0000-0000-0000B03B0000}"/>
    <cellStyle name="Comma 3 19 2 3" xfId="3817" xr:uid="{00000000-0005-0000-0000-0000011E0000}"/>
    <cellStyle name="Comma 3 19 2 3 3" xfId="13587" xr:uid="{00000000-0005-0000-0000-0000556A0000}"/>
    <cellStyle name="Comma 3 19 2 4 2" xfId="11433" xr:uid="{00000000-0005-0000-0000-00005F590000}"/>
    <cellStyle name="Comma 3 19 2 6" xfId="9837" xr:uid="{00000000-0005-0000-0000-0000A64C0000}"/>
    <cellStyle name="Comma 3 19 3" xfId="1134" xr:uid="{00000000-0005-0000-0000-0000CD080000}"/>
    <cellStyle name="Comma 3 19 3 3" xfId="10906" xr:uid="{00000000-0005-0000-0000-000021550000}"/>
    <cellStyle name="Comma 3 19 4" xfId="2192" xr:uid="{00000000-0005-0000-0000-000048110000}"/>
    <cellStyle name="Comma 3 19 4 3" xfId="11962" xr:uid="{00000000-0005-0000-0000-00009C5D0000}"/>
    <cellStyle name="Comma 3 19 5 2" xfId="8207" xr:uid="{00000000-0005-0000-0000-0000ED3F0000}"/>
    <cellStyle name="Comma 3 19 6" xfId="5461" xr:uid="{00000000-0005-0000-0000-0000B92A0000}"/>
    <cellStyle name="Comma 3 19 6 3" xfId="15231" xr:uid="{00000000-0005-0000-0000-00000D770000}"/>
    <cellStyle name="Comma 3 19 8" xfId="9310" xr:uid="{00000000-0005-0000-0000-000068480000}"/>
    <cellStyle name="Comma 3 2" xfId="41" xr:uid="{00000000-0005-0000-0000-00004B000000}"/>
    <cellStyle name="Comma 3 2 10 2" xfId="7932" xr:uid="{00000000-0005-0000-0000-0000D93D0000}"/>
    <cellStyle name="Comma 3 2 11" xfId="5186" xr:uid="{00000000-0005-0000-0000-0000A5280000}"/>
    <cellStyle name="Comma 3 2 11 3" xfId="14956" xr:uid="{00000000-0005-0000-0000-0000F9740000}"/>
    <cellStyle name="Comma 3 2 13" xfId="9035" xr:uid="{00000000-0005-0000-0000-000054460000}"/>
    <cellStyle name="Comma 3 2 2" xfId="265" xr:uid="{00000000-0005-0000-0000-000003020000}"/>
    <cellStyle name="Comma 3 2 2 2 2" xfId="2556" xr:uid="{00000000-0005-0000-0000-000027140000}"/>
    <cellStyle name="Comma 3 2 2 2 2 3" xfId="12326" xr:uid="{00000000-0005-0000-0000-00007B600000}"/>
    <cellStyle name="Comma 3 2 2 2 3 2" xfId="8571" xr:uid="{00000000-0005-0000-0000-0000CC420000}"/>
    <cellStyle name="Comma 3 2 2 2 4" xfId="6383" xr:uid="{00000000-0005-0000-0000-0000D6310000}"/>
    <cellStyle name="Comma 3 2 2 2 5" xfId="4722" xr:uid="{00000000-0005-0000-0000-00001D250000}"/>
    <cellStyle name="Comma 3 2 2 2 7" xfId="14492" xr:uid="{00000000-0005-0000-0000-000071710000}"/>
    <cellStyle name="Comma 3 2 2 3 2" xfId="5824" xr:uid="{00000000-0005-0000-0000-0000982D0000}"/>
    <cellStyle name="Comma 3 2 2 3 4" xfId="15594" xr:uid="{00000000-0005-0000-0000-0000EC790000}"/>
    <cellStyle name="Comma 3 2 2 4 2" xfId="6939" xr:uid="{00000000-0005-0000-0000-000013360000}"/>
    <cellStyle name="Comma 3 2 2 5" xfId="3095" xr:uid="{00000000-0005-0000-0000-000064180000}"/>
    <cellStyle name="Comma 3 2 2 5 3" xfId="12865" xr:uid="{00000000-0005-0000-0000-0000B8640000}"/>
    <cellStyle name="Comma 3 2 2 6 2" xfId="10183" xr:uid="{00000000-0005-0000-0000-0000844F0000}"/>
    <cellStyle name="Comma 3 2 2 7" xfId="4163" xr:uid="{00000000-0005-0000-0000-0000DF200000}"/>
    <cellStyle name="Comma 3 2 2 9" xfId="13933" xr:uid="{00000000-0005-0000-0000-0000336D0000}"/>
    <cellStyle name="Comma 3 2 3 2" xfId="1570" xr:uid="{00000000-0005-0000-0000-0000660C0000}"/>
    <cellStyle name="Comma 3 2 3 2 2 2" xfId="7569" xr:uid="{00000000-0005-0000-0000-00000B3B0000}"/>
    <cellStyle name="Comma 3 2 3 2 3" xfId="3725" xr:uid="{00000000-0005-0000-0000-00005C1D0000}"/>
    <cellStyle name="Comma 3 2 3 2 3 3" xfId="13495" xr:uid="{00000000-0005-0000-0000-0000B0690000}"/>
    <cellStyle name="Comma 3 2 3 2 4 2" xfId="11341" xr:uid="{00000000-0005-0000-0000-0000BA580000}"/>
    <cellStyle name="Comma 3 2 3 2 6" xfId="9745" xr:uid="{00000000-0005-0000-0000-0000014C0000}"/>
    <cellStyle name="Comma 3 2 3 3" xfId="1042" xr:uid="{00000000-0005-0000-0000-000028080000}"/>
    <cellStyle name="Comma 3 2 3 3 3" xfId="10814" xr:uid="{00000000-0005-0000-0000-00007C540000}"/>
    <cellStyle name="Comma 3 2 3 4" xfId="2100" xr:uid="{00000000-0005-0000-0000-0000A3100000}"/>
    <cellStyle name="Comma 3 2 3 4 3" xfId="11870" xr:uid="{00000000-0005-0000-0000-0000F75C0000}"/>
    <cellStyle name="Comma 3 2 3 5 2" xfId="8115" xr:uid="{00000000-0005-0000-0000-0000483F0000}"/>
    <cellStyle name="Comma 3 2 3 6" xfId="5369" xr:uid="{00000000-0005-0000-0000-0000142A0000}"/>
    <cellStyle name="Comma 3 2 3 6 3" xfId="15139" xr:uid="{00000000-0005-0000-0000-000068760000}"/>
    <cellStyle name="Comma 3 2 3 8" xfId="9218" xr:uid="{00000000-0005-0000-0000-0000C3470000}"/>
    <cellStyle name="Comma 3 2 4" xfId="535" xr:uid="{00000000-0005-0000-0000-00001C040000}"/>
    <cellStyle name="Comma 3 2 4 2 2" xfId="2741" xr:uid="{00000000-0005-0000-0000-000097150000}"/>
    <cellStyle name="Comma 3 2 4 2 2 3" xfId="12511" xr:uid="{00000000-0005-0000-0000-0000EB610000}"/>
    <cellStyle name="Comma 3 2 4 2 3 2" xfId="8756" xr:uid="{00000000-0005-0000-0000-00003C440000}"/>
    <cellStyle name="Comma 3 2 4 2 4" xfId="6568" xr:uid="{00000000-0005-0000-0000-000046330000}"/>
    <cellStyle name="Comma 3 2 4 2 5" xfId="4907" xr:uid="{00000000-0005-0000-0000-00008D260000}"/>
    <cellStyle name="Comma 3 2 4 2 7" xfId="14677" xr:uid="{00000000-0005-0000-0000-0000E1720000}"/>
    <cellStyle name="Comma 3 2 4 3 2" xfId="6009" xr:uid="{00000000-0005-0000-0000-0000082F0000}"/>
    <cellStyle name="Comma 3 2 4 3 4" xfId="15779" xr:uid="{00000000-0005-0000-0000-00005C7B0000}"/>
    <cellStyle name="Comma 3 2 4 4 2" xfId="7124" xr:uid="{00000000-0005-0000-0000-000083370000}"/>
    <cellStyle name="Comma 3 2 4 5" xfId="3280" xr:uid="{00000000-0005-0000-0000-0000D4190000}"/>
    <cellStyle name="Comma 3 2 4 5 3" xfId="13050" xr:uid="{00000000-0005-0000-0000-000028660000}"/>
    <cellStyle name="Comma 3 2 4 6 2" xfId="10368" xr:uid="{00000000-0005-0000-0000-0000F4500000}"/>
    <cellStyle name="Comma 3 2 4 7" xfId="4348" xr:uid="{00000000-0005-0000-0000-00004F220000}"/>
    <cellStyle name="Comma 3 2 4 9" xfId="14118" xr:uid="{00000000-0005-0000-0000-0000A36E0000}"/>
    <cellStyle name="Comma 3 2 5 2" xfId="1752" xr:uid="{00000000-0005-0000-0000-0000D20D0000}"/>
    <cellStyle name="Comma 3 2 5 2 2 2" xfId="7751" xr:uid="{00000000-0005-0000-0000-0000773C0000}"/>
    <cellStyle name="Comma 3 2 5 2 3" xfId="3907" xr:uid="{00000000-0005-0000-0000-0000C81E0000}"/>
    <cellStyle name="Comma 3 2 5 2 3 3" xfId="13677" xr:uid="{00000000-0005-0000-0000-00001C6B0000}"/>
    <cellStyle name="Comma 3 2 5 2 4 2" xfId="11523" xr:uid="{00000000-0005-0000-0000-0000265A0000}"/>
    <cellStyle name="Comma 3 2 5 2 6" xfId="9927" xr:uid="{00000000-0005-0000-0000-00006D4D0000}"/>
    <cellStyle name="Comma 3 2 5 3" xfId="1224" xr:uid="{00000000-0005-0000-0000-000094090000}"/>
    <cellStyle name="Comma 3 2 5 3 3" xfId="10996" xr:uid="{00000000-0005-0000-0000-0000E8550000}"/>
    <cellStyle name="Comma 3 2 5 4" xfId="2282" xr:uid="{00000000-0005-0000-0000-00000F120000}"/>
    <cellStyle name="Comma 3 2 5 4 3" xfId="12052" xr:uid="{00000000-0005-0000-0000-0000635E0000}"/>
    <cellStyle name="Comma 3 2 5 5 2" xfId="8297" xr:uid="{00000000-0005-0000-0000-0000B4400000}"/>
    <cellStyle name="Comma 3 2 5 6" xfId="5551" xr:uid="{00000000-0005-0000-0000-0000802B0000}"/>
    <cellStyle name="Comma 3 2 5 6 3" xfId="15321" xr:uid="{00000000-0005-0000-0000-0000D4770000}"/>
    <cellStyle name="Comma 3 2 5 8" xfId="9400" xr:uid="{00000000-0005-0000-0000-00002F490000}"/>
    <cellStyle name="Comma 3 2 6" xfId="770" xr:uid="{00000000-0005-0000-0000-0000F7050000}"/>
    <cellStyle name="Comma 3 2 6 2 2" xfId="2923" xr:uid="{00000000-0005-0000-0000-000002170000}"/>
    <cellStyle name="Comma 3 2 6 2 2 3" xfId="12693" xr:uid="{00000000-0005-0000-0000-000056630000}"/>
    <cellStyle name="Comma 3 2 6 2 3 2" xfId="8938" xr:uid="{00000000-0005-0000-0000-0000A7450000}"/>
    <cellStyle name="Comma 3 2 6 2 4" xfId="6750" xr:uid="{00000000-0005-0000-0000-0000B1340000}"/>
    <cellStyle name="Comma 3 2 6 2 5" xfId="5089" xr:uid="{00000000-0005-0000-0000-0000F8270000}"/>
    <cellStyle name="Comma 3 2 6 2 7" xfId="14859" xr:uid="{00000000-0005-0000-0000-00004C740000}"/>
    <cellStyle name="Comma 3 2 6 3 2" xfId="6192" xr:uid="{00000000-0005-0000-0000-000073300000}"/>
    <cellStyle name="Comma 3 2 6 3 4" xfId="15961" xr:uid="{00000000-0005-0000-0000-0000C77C0000}"/>
    <cellStyle name="Comma 3 2 6 4 2" xfId="7307" xr:uid="{00000000-0005-0000-0000-0000EE380000}"/>
    <cellStyle name="Comma 3 2 6 5" xfId="3463" xr:uid="{00000000-0005-0000-0000-00003F1B0000}"/>
    <cellStyle name="Comma 3 2 6 5 3" xfId="13233" xr:uid="{00000000-0005-0000-0000-000093670000}"/>
    <cellStyle name="Comma 3 2 6 6 2" xfId="10551" xr:uid="{00000000-0005-0000-0000-00005F520000}"/>
    <cellStyle name="Comma 3 2 6 7" xfId="4531" xr:uid="{00000000-0005-0000-0000-0000BA230000}"/>
    <cellStyle name="Comma 3 2 6 9" xfId="14301" xr:uid="{00000000-0005-0000-0000-00000E700000}"/>
    <cellStyle name="Comma 3 2 7 2" xfId="2458" xr:uid="{00000000-0005-0000-0000-000071130000}"/>
    <cellStyle name="Comma 3 2 7 2 3" xfId="12228" xr:uid="{00000000-0005-0000-0000-0000C55F0000}"/>
    <cellStyle name="Comma 3 2 7 3 2" xfId="8473" xr:uid="{00000000-0005-0000-0000-000016420000}"/>
    <cellStyle name="Comma 3 2 7 4" xfId="6285" xr:uid="{00000000-0005-0000-0000-000020310000}"/>
    <cellStyle name="Comma 3 2 7 5" xfId="4624" xr:uid="{00000000-0005-0000-0000-000067240000}"/>
    <cellStyle name="Comma 3 2 7 7" xfId="14394" xr:uid="{00000000-0005-0000-0000-0000BB700000}"/>
    <cellStyle name="Comma 3 2 8 2" xfId="5727" xr:uid="{00000000-0005-0000-0000-0000E22C0000}"/>
    <cellStyle name="Comma 3 2 8 4" xfId="15497" xr:uid="{00000000-0005-0000-0000-000036790000}"/>
    <cellStyle name="Comma 3 2 9 2" xfId="6843" xr:uid="{00000000-0005-0000-0000-00005E350000}"/>
    <cellStyle name="Comma 3 20" xfId="631" xr:uid="{00000000-0005-0000-0000-0000CD040000}"/>
    <cellStyle name="Comma 3 20 2 2" xfId="2834" xr:uid="{00000000-0005-0000-0000-00003D160000}"/>
    <cellStyle name="Comma 3 20 2 2 3" xfId="12604" xr:uid="{00000000-0005-0000-0000-000091620000}"/>
    <cellStyle name="Comma 3 20 2 3 2" xfId="8849" xr:uid="{00000000-0005-0000-0000-0000E2440000}"/>
    <cellStyle name="Comma 3 20 2 4" xfId="6661" xr:uid="{00000000-0005-0000-0000-0000EC330000}"/>
    <cellStyle name="Comma 3 20 2 5" xfId="5000" xr:uid="{00000000-0005-0000-0000-000033270000}"/>
    <cellStyle name="Comma 3 20 2 7" xfId="14770" xr:uid="{00000000-0005-0000-0000-000087730000}"/>
    <cellStyle name="Comma 3 20 3 2" xfId="6102" xr:uid="{00000000-0005-0000-0000-0000AE2F0000}"/>
    <cellStyle name="Comma 3 20 3 4" xfId="15872" xr:uid="{00000000-0005-0000-0000-0000027C0000}"/>
    <cellStyle name="Comma 3 20 4 2" xfId="7217" xr:uid="{00000000-0005-0000-0000-000029380000}"/>
    <cellStyle name="Comma 3 20 5" xfId="3373" xr:uid="{00000000-0005-0000-0000-00007A1A0000}"/>
    <cellStyle name="Comma 3 20 5 3" xfId="13143" xr:uid="{00000000-0005-0000-0000-0000CE660000}"/>
    <cellStyle name="Comma 3 20 6 2" xfId="10461" xr:uid="{00000000-0005-0000-0000-00009A510000}"/>
    <cellStyle name="Comma 3 20 7" xfId="4441" xr:uid="{00000000-0005-0000-0000-0000F5220000}"/>
    <cellStyle name="Comma 3 20 9" xfId="14211" xr:uid="{00000000-0005-0000-0000-0000496F0000}"/>
    <cellStyle name="Comma 3 21 2" xfId="1844" xr:uid="{00000000-0005-0000-0000-0000770E0000}"/>
    <cellStyle name="Comma 3 21 2 2 2" xfId="7843" xr:uid="{00000000-0005-0000-0000-00001C3D0000}"/>
    <cellStyle name="Comma 3 21 2 3" xfId="3999" xr:uid="{00000000-0005-0000-0000-00006D1F0000}"/>
    <cellStyle name="Comma 3 21 2 3 3" xfId="13769" xr:uid="{00000000-0005-0000-0000-0000C16B0000}"/>
    <cellStyle name="Comma 3 21 2 4 2" xfId="11615" xr:uid="{00000000-0005-0000-0000-0000CB5A0000}"/>
    <cellStyle name="Comma 3 21 2 6" xfId="10019" xr:uid="{00000000-0005-0000-0000-0000124E0000}"/>
    <cellStyle name="Comma 3 21 3" xfId="1316" xr:uid="{00000000-0005-0000-0000-0000390A0000}"/>
    <cellStyle name="Comma 3 21 3 3" xfId="11087" xr:uid="{00000000-0005-0000-0000-00008D560000}"/>
    <cellStyle name="Comma 3 21 4" xfId="2373" xr:uid="{00000000-0005-0000-0000-0000B4120000}"/>
    <cellStyle name="Comma 3 21 4 3" xfId="12143" xr:uid="{00000000-0005-0000-0000-0000085F0000}"/>
    <cellStyle name="Comma 3 21 5 2" xfId="8388" xr:uid="{00000000-0005-0000-0000-000059410000}"/>
    <cellStyle name="Comma 3 21 6" xfId="5642" xr:uid="{00000000-0005-0000-0000-0000252C0000}"/>
    <cellStyle name="Comma 3 21 6 3" xfId="15412" xr:uid="{00000000-0005-0000-0000-000079780000}"/>
    <cellStyle name="Comma 3 21 8" xfId="9491" xr:uid="{00000000-0005-0000-0000-0000D4490000}"/>
    <cellStyle name="Comma 3 22" xfId="1399" xr:uid="{00000000-0005-0000-0000-0000EC0A0000}"/>
    <cellStyle name="Comma 3 22 2 2" xfId="7398" xr:uid="{00000000-0005-0000-0000-000091390000}"/>
    <cellStyle name="Comma 3 22 3" xfId="3554" xr:uid="{00000000-0005-0000-0000-0000E21B0000}"/>
    <cellStyle name="Comma 3 22 3 3" xfId="13324" xr:uid="{00000000-0005-0000-0000-000036680000}"/>
    <cellStyle name="Comma 3 22 4 2" xfId="11170" xr:uid="{00000000-0005-0000-0000-000040570000}"/>
    <cellStyle name="Comma 3 22 6" xfId="9574" xr:uid="{00000000-0005-0000-0000-0000874A0000}"/>
    <cellStyle name="Comma 3 23" xfId="871" xr:uid="{00000000-0005-0000-0000-0000AE060000}"/>
    <cellStyle name="Comma 3 23 3" xfId="10642" xr:uid="{00000000-0005-0000-0000-000002530000}"/>
    <cellStyle name="Comma 3 24" xfId="1927" xr:uid="{00000000-0005-0000-0000-00002A0F0000}"/>
    <cellStyle name="Comma 3 24 3" xfId="11698" xr:uid="{00000000-0005-0000-0000-00007E5B0000}"/>
    <cellStyle name="Comma 3 25 2" xfId="7926" xr:uid="{00000000-0005-0000-0000-0000CF3D0000}"/>
    <cellStyle name="Comma 3 26" xfId="5180" xr:uid="{00000000-0005-0000-0000-00009B280000}"/>
    <cellStyle name="Comma 3 26 3" xfId="14950" xr:uid="{00000000-0005-0000-0000-0000EF740000}"/>
    <cellStyle name="Comma 3 28" xfId="9029" xr:uid="{00000000-0005-0000-0000-00004A460000}"/>
    <cellStyle name="Comma 3 3" xfId="51" xr:uid="{00000000-0005-0000-0000-000061000000}"/>
    <cellStyle name="Comma 3 3 10 2" xfId="7937" xr:uid="{00000000-0005-0000-0000-0000E23D0000}"/>
    <cellStyle name="Comma 3 3 11" xfId="5191" xr:uid="{00000000-0005-0000-0000-0000AE280000}"/>
    <cellStyle name="Comma 3 3 11 3" xfId="14961" xr:uid="{00000000-0005-0000-0000-000002750000}"/>
    <cellStyle name="Comma 3 3 13" xfId="9040" xr:uid="{00000000-0005-0000-0000-00005D460000}"/>
    <cellStyle name="Comma 3 3 2" xfId="274" xr:uid="{00000000-0005-0000-0000-000013020000}"/>
    <cellStyle name="Comma 3 3 2 2 2" xfId="2561" xr:uid="{00000000-0005-0000-0000-000030140000}"/>
    <cellStyle name="Comma 3 3 2 2 2 3" xfId="12331" xr:uid="{00000000-0005-0000-0000-000084600000}"/>
    <cellStyle name="Comma 3 3 2 2 3 2" xfId="8576" xr:uid="{00000000-0005-0000-0000-0000D5420000}"/>
    <cellStyle name="Comma 3 3 2 2 4" xfId="6388" xr:uid="{00000000-0005-0000-0000-0000DF310000}"/>
    <cellStyle name="Comma 3 3 2 2 5" xfId="4727" xr:uid="{00000000-0005-0000-0000-000026250000}"/>
    <cellStyle name="Comma 3 3 2 2 7" xfId="14497" xr:uid="{00000000-0005-0000-0000-00007A710000}"/>
    <cellStyle name="Comma 3 3 2 3 2" xfId="5829" xr:uid="{00000000-0005-0000-0000-0000A12D0000}"/>
    <cellStyle name="Comma 3 3 2 3 4" xfId="15599" xr:uid="{00000000-0005-0000-0000-0000F5790000}"/>
    <cellStyle name="Comma 3 3 2 4 2" xfId="6944" xr:uid="{00000000-0005-0000-0000-00001C360000}"/>
    <cellStyle name="Comma 3 3 2 5" xfId="3100" xr:uid="{00000000-0005-0000-0000-00006D180000}"/>
    <cellStyle name="Comma 3 3 2 5 3" xfId="12870" xr:uid="{00000000-0005-0000-0000-0000C1640000}"/>
    <cellStyle name="Comma 3 3 2 6 2" xfId="10188" xr:uid="{00000000-0005-0000-0000-00008D4F0000}"/>
    <cellStyle name="Comma 3 3 2 7" xfId="4168" xr:uid="{00000000-0005-0000-0000-0000E8200000}"/>
    <cellStyle name="Comma 3 3 2 9" xfId="13938" xr:uid="{00000000-0005-0000-0000-00003C6D0000}"/>
    <cellStyle name="Comma 3 3 3 2" xfId="1575" xr:uid="{00000000-0005-0000-0000-00006F0C0000}"/>
    <cellStyle name="Comma 3 3 3 2 2 2" xfId="7574" xr:uid="{00000000-0005-0000-0000-0000143B0000}"/>
    <cellStyle name="Comma 3 3 3 2 3" xfId="3730" xr:uid="{00000000-0005-0000-0000-0000651D0000}"/>
    <cellStyle name="Comma 3 3 3 2 3 3" xfId="13500" xr:uid="{00000000-0005-0000-0000-0000B9690000}"/>
    <cellStyle name="Comma 3 3 3 2 4 2" xfId="11346" xr:uid="{00000000-0005-0000-0000-0000C3580000}"/>
    <cellStyle name="Comma 3 3 3 2 6" xfId="9750" xr:uid="{00000000-0005-0000-0000-00000A4C0000}"/>
    <cellStyle name="Comma 3 3 3 3" xfId="1047" xr:uid="{00000000-0005-0000-0000-000031080000}"/>
    <cellStyle name="Comma 3 3 3 3 3" xfId="10819" xr:uid="{00000000-0005-0000-0000-000085540000}"/>
    <cellStyle name="Comma 3 3 3 4" xfId="2105" xr:uid="{00000000-0005-0000-0000-0000AC100000}"/>
    <cellStyle name="Comma 3 3 3 4 3" xfId="11875" xr:uid="{00000000-0005-0000-0000-0000005D0000}"/>
    <cellStyle name="Comma 3 3 3 5 2" xfId="8120" xr:uid="{00000000-0005-0000-0000-0000513F0000}"/>
    <cellStyle name="Comma 3 3 3 6" xfId="5374" xr:uid="{00000000-0005-0000-0000-00001D2A0000}"/>
    <cellStyle name="Comma 3 3 3 6 3" xfId="15144" xr:uid="{00000000-0005-0000-0000-000071760000}"/>
    <cellStyle name="Comma 3 3 3 8" xfId="9223" xr:uid="{00000000-0005-0000-0000-0000CC470000}"/>
    <cellStyle name="Comma 3 3 4" xfId="540" xr:uid="{00000000-0005-0000-0000-000025040000}"/>
    <cellStyle name="Comma 3 3 4 2 2" xfId="2746" xr:uid="{00000000-0005-0000-0000-0000A0150000}"/>
    <cellStyle name="Comma 3 3 4 2 2 3" xfId="12516" xr:uid="{00000000-0005-0000-0000-0000F4610000}"/>
    <cellStyle name="Comma 3 3 4 2 3 2" xfId="8761" xr:uid="{00000000-0005-0000-0000-000045440000}"/>
    <cellStyle name="Comma 3 3 4 2 4" xfId="6573" xr:uid="{00000000-0005-0000-0000-00004F330000}"/>
    <cellStyle name="Comma 3 3 4 2 5" xfId="4912" xr:uid="{00000000-0005-0000-0000-000096260000}"/>
    <cellStyle name="Comma 3 3 4 2 7" xfId="14682" xr:uid="{00000000-0005-0000-0000-0000EA720000}"/>
    <cellStyle name="Comma 3 3 4 3 2" xfId="6014" xr:uid="{00000000-0005-0000-0000-0000112F0000}"/>
    <cellStyle name="Comma 3 3 4 3 4" xfId="15784" xr:uid="{00000000-0005-0000-0000-0000657B0000}"/>
    <cellStyle name="Comma 3 3 4 4 2" xfId="7129" xr:uid="{00000000-0005-0000-0000-00008C370000}"/>
    <cellStyle name="Comma 3 3 4 5" xfId="3285" xr:uid="{00000000-0005-0000-0000-0000DD190000}"/>
    <cellStyle name="Comma 3 3 4 5 3" xfId="13055" xr:uid="{00000000-0005-0000-0000-000031660000}"/>
    <cellStyle name="Comma 3 3 4 6 2" xfId="10373" xr:uid="{00000000-0005-0000-0000-0000FD500000}"/>
    <cellStyle name="Comma 3 3 4 7" xfId="4353" xr:uid="{00000000-0005-0000-0000-000058220000}"/>
    <cellStyle name="Comma 3 3 4 9" xfId="14123" xr:uid="{00000000-0005-0000-0000-0000AC6E0000}"/>
    <cellStyle name="Comma 3 3 5 2" xfId="1757" xr:uid="{00000000-0005-0000-0000-0000DB0D0000}"/>
    <cellStyle name="Comma 3 3 5 2 2 2" xfId="7756" xr:uid="{00000000-0005-0000-0000-0000803C0000}"/>
    <cellStyle name="Comma 3 3 5 2 3" xfId="3912" xr:uid="{00000000-0005-0000-0000-0000D11E0000}"/>
    <cellStyle name="Comma 3 3 5 2 3 3" xfId="13682" xr:uid="{00000000-0005-0000-0000-0000256B0000}"/>
    <cellStyle name="Comma 3 3 5 2 4 2" xfId="11528" xr:uid="{00000000-0005-0000-0000-00002F5A0000}"/>
    <cellStyle name="Comma 3 3 5 2 6" xfId="9932" xr:uid="{00000000-0005-0000-0000-0000764D0000}"/>
    <cellStyle name="Comma 3 3 5 3" xfId="1229" xr:uid="{00000000-0005-0000-0000-00009D090000}"/>
    <cellStyle name="Comma 3 3 5 3 3" xfId="11001" xr:uid="{00000000-0005-0000-0000-0000F1550000}"/>
    <cellStyle name="Comma 3 3 5 4" xfId="2287" xr:uid="{00000000-0005-0000-0000-000018120000}"/>
    <cellStyle name="Comma 3 3 5 4 3" xfId="12057" xr:uid="{00000000-0005-0000-0000-00006C5E0000}"/>
    <cellStyle name="Comma 3 3 5 5 2" xfId="8302" xr:uid="{00000000-0005-0000-0000-0000BD400000}"/>
    <cellStyle name="Comma 3 3 5 6" xfId="5556" xr:uid="{00000000-0005-0000-0000-0000892B0000}"/>
    <cellStyle name="Comma 3 3 5 6 3" xfId="15326" xr:uid="{00000000-0005-0000-0000-0000DD770000}"/>
    <cellStyle name="Comma 3 3 5 8" xfId="9405" xr:uid="{00000000-0005-0000-0000-000038490000}"/>
    <cellStyle name="Comma 3 3 6" xfId="775" xr:uid="{00000000-0005-0000-0000-000000060000}"/>
    <cellStyle name="Comma 3 3 6 2 2" xfId="2928" xr:uid="{00000000-0005-0000-0000-00000B170000}"/>
    <cellStyle name="Comma 3 3 6 2 2 3" xfId="12698" xr:uid="{00000000-0005-0000-0000-00005F630000}"/>
    <cellStyle name="Comma 3 3 6 2 3 2" xfId="8943" xr:uid="{00000000-0005-0000-0000-0000B0450000}"/>
    <cellStyle name="Comma 3 3 6 2 4" xfId="6755" xr:uid="{00000000-0005-0000-0000-0000BA340000}"/>
    <cellStyle name="Comma 3 3 6 2 5" xfId="5094" xr:uid="{00000000-0005-0000-0000-000001280000}"/>
    <cellStyle name="Comma 3 3 6 2 7" xfId="14864" xr:uid="{00000000-0005-0000-0000-000055740000}"/>
    <cellStyle name="Comma 3 3 6 3 2" xfId="6197" xr:uid="{00000000-0005-0000-0000-00007C300000}"/>
    <cellStyle name="Comma 3 3 6 3 4" xfId="15966" xr:uid="{00000000-0005-0000-0000-0000D07C0000}"/>
    <cellStyle name="Comma 3 3 6 4 2" xfId="7312" xr:uid="{00000000-0005-0000-0000-0000F7380000}"/>
    <cellStyle name="Comma 3 3 6 5" xfId="3468" xr:uid="{00000000-0005-0000-0000-0000481B0000}"/>
    <cellStyle name="Comma 3 3 6 5 3" xfId="13238" xr:uid="{00000000-0005-0000-0000-00009C670000}"/>
    <cellStyle name="Comma 3 3 6 6 2" xfId="10556" xr:uid="{00000000-0005-0000-0000-000068520000}"/>
    <cellStyle name="Comma 3 3 6 7" xfId="4536" xr:uid="{00000000-0005-0000-0000-0000C3230000}"/>
    <cellStyle name="Comma 3 3 6 9" xfId="14306" xr:uid="{00000000-0005-0000-0000-000017700000}"/>
    <cellStyle name="Comma 3 3 7 2" xfId="2463" xr:uid="{00000000-0005-0000-0000-00007A130000}"/>
    <cellStyle name="Comma 3 3 7 2 3" xfId="12233" xr:uid="{00000000-0005-0000-0000-0000CE5F0000}"/>
    <cellStyle name="Comma 3 3 7 3 2" xfId="8478" xr:uid="{00000000-0005-0000-0000-00001F420000}"/>
    <cellStyle name="Comma 3 3 7 4" xfId="6290" xr:uid="{00000000-0005-0000-0000-000029310000}"/>
    <cellStyle name="Comma 3 3 7 5" xfId="4629" xr:uid="{00000000-0005-0000-0000-000070240000}"/>
    <cellStyle name="Comma 3 3 7 7" xfId="14399" xr:uid="{00000000-0005-0000-0000-0000C4700000}"/>
    <cellStyle name="Comma 3 3 8 2" xfId="5732" xr:uid="{00000000-0005-0000-0000-0000EB2C0000}"/>
    <cellStyle name="Comma 3 3 9" xfId="1939" xr:uid="{00000000-0005-0000-0000-00003D0F0000}"/>
    <cellStyle name="Comma 3 3 9 3" xfId="11710" xr:uid="{00000000-0005-0000-0000-0000915B0000}"/>
    <cellStyle name="Comma 3 4 10" xfId="3024" xr:uid="{00000000-0005-0000-0000-0000C1170000}"/>
    <cellStyle name="Comma 3 4 10 3" xfId="12794" xr:uid="{00000000-0005-0000-0000-000015640000}"/>
    <cellStyle name="Comma 3 4 11 2" xfId="10112" xr:uid="{00000000-0005-0000-0000-0000E14E0000}"/>
    <cellStyle name="Comma 3 4 12" xfId="4092" xr:uid="{00000000-0005-0000-0000-00003C200000}"/>
    <cellStyle name="Comma 3 4 14" xfId="13862" xr:uid="{00000000-0005-0000-0000-0000906C0000}"/>
    <cellStyle name="Comma 3 4 2 2" xfId="1498" xr:uid="{00000000-0005-0000-0000-0000BF0B0000}"/>
    <cellStyle name="Comma 3 4 2 2 2 2" xfId="7497" xr:uid="{00000000-0005-0000-0000-0000643A0000}"/>
    <cellStyle name="Comma 3 4 2 2 3" xfId="3653" xr:uid="{00000000-0005-0000-0000-0000B51C0000}"/>
    <cellStyle name="Comma 3 4 2 2 3 3" xfId="13423" xr:uid="{00000000-0005-0000-0000-000009690000}"/>
    <cellStyle name="Comma 3 4 2 2 4 2" xfId="11269" xr:uid="{00000000-0005-0000-0000-000013580000}"/>
    <cellStyle name="Comma 3 4 2 2 6" xfId="9673" xr:uid="{00000000-0005-0000-0000-00005A4B0000}"/>
    <cellStyle name="Comma 3 4 2 3" xfId="970" xr:uid="{00000000-0005-0000-0000-000081070000}"/>
    <cellStyle name="Comma 3 4 2 3 3" xfId="10742" xr:uid="{00000000-0005-0000-0000-0000D5530000}"/>
    <cellStyle name="Comma 3 4 2 4" xfId="2028" xr:uid="{00000000-0005-0000-0000-0000FC0F0000}"/>
    <cellStyle name="Comma 3 4 2 4 3" xfId="11798" xr:uid="{00000000-0005-0000-0000-0000505C0000}"/>
    <cellStyle name="Comma 3 4 2 5 2" xfId="8043" xr:uid="{00000000-0005-0000-0000-0000A13E0000}"/>
    <cellStyle name="Comma 3 4 2 6" xfId="5297" xr:uid="{00000000-0005-0000-0000-00006D290000}"/>
    <cellStyle name="Comma 3 4 2 6 3" xfId="15067" xr:uid="{00000000-0005-0000-0000-0000C1750000}"/>
    <cellStyle name="Comma 3 4 2 8" xfId="9146" xr:uid="{00000000-0005-0000-0000-00001C470000}"/>
    <cellStyle name="Comma 3 4 3" xfId="436" xr:uid="{00000000-0005-0000-0000-000045030000}"/>
    <cellStyle name="Comma 3 4 3 2 2" xfId="2669" xr:uid="{00000000-0005-0000-0000-0000F3140000}"/>
    <cellStyle name="Comma 3 4 3 2 2 3" xfId="12439" xr:uid="{00000000-0005-0000-0000-000047610000}"/>
    <cellStyle name="Comma 3 4 3 2 3 2" xfId="8684" xr:uid="{00000000-0005-0000-0000-000098430000}"/>
    <cellStyle name="Comma 3 4 3 2 4" xfId="6496" xr:uid="{00000000-0005-0000-0000-0000A2320000}"/>
    <cellStyle name="Comma 3 4 3 2 5" xfId="4835" xr:uid="{00000000-0005-0000-0000-0000E9250000}"/>
    <cellStyle name="Comma 3 4 3 2 7" xfId="14605" xr:uid="{00000000-0005-0000-0000-00003D720000}"/>
    <cellStyle name="Comma 3 4 3 3 2" xfId="5937" xr:uid="{00000000-0005-0000-0000-0000642E0000}"/>
    <cellStyle name="Comma 3 4 3 3 4" xfId="15707" xr:uid="{00000000-0005-0000-0000-0000B87A0000}"/>
    <cellStyle name="Comma 3 4 3 4 2" xfId="7052" xr:uid="{00000000-0005-0000-0000-0000DF360000}"/>
    <cellStyle name="Comma 3 4 3 5" xfId="3208" xr:uid="{00000000-0005-0000-0000-000030190000}"/>
    <cellStyle name="Comma 3 4 3 5 3" xfId="12978" xr:uid="{00000000-0005-0000-0000-000084650000}"/>
    <cellStyle name="Comma 3 4 3 6 2" xfId="10296" xr:uid="{00000000-0005-0000-0000-000050500000}"/>
    <cellStyle name="Comma 3 4 3 7" xfId="4276" xr:uid="{00000000-0005-0000-0000-0000AB210000}"/>
    <cellStyle name="Comma 3 4 3 9" xfId="14046" xr:uid="{00000000-0005-0000-0000-0000FF6D0000}"/>
    <cellStyle name="Comma 3 4 4 2" xfId="1680" xr:uid="{00000000-0005-0000-0000-00002F0D0000}"/>
    <cellStyle name="Comma 3 4 4 2 2 2" xfId="7679" xr:uid="{00000000-0005-0000-0000-0000D43B0000}"/>
    <cellStyle name="Comma 3 4 4 2 3" xfId="3835" xr:uid="{00000000-0005-0000-0000-0000251E0000}"/>
    <cellStyle name="Comma 3 4 4 2 3 3" xfId="13605" xr:uid="{00000000-0005-0000-0000-0000796A0000}"/>
    <cellStyle name="Comma 3 4 4 2 4 2" xfId="11451" xr:uid="{00000000-0005-0000-0000-000083590000}"/>
    <cellStyle name="Comma 3 4 4 2 6" xfId="9855" xr:uid="{00000000-0005-0000-0000-0000CA4C0000}"/>
    <cellStyle name="Comma 3 4 4 3" xfId="1152" xr:uid="{00000000-0005-0000-0000-0000F1080000}"/>
    <cellStyle name="Comma 3 4 4 3 3" xfId="10924" xr:uid="{00000000-0005-0000-0000-000045550000}"/>
    <cellStyle name="Comma 3 4 4 4" xfId="2210" xr:uid="{00000000-0005-0000-0000-00006C110000}"/>
    <cellStyle name="Comma 3 4 4 4 3" xfId="11980" xr:uid="{00000000-0005-0000-0000-0000C05D0000}"/>
    <cellStyle name="Comma 3 4 4 5 2" xfId="8225" xr:uid="{00000000-0005-0000-0000-000011400000}"/>
    <cellStyle name="Comma 3 4 4 6" xfId="5479" xr:uid="{00000000-0005-0000-0000-0000DD2A0000}"/>
    <cellStyle name="Comma 3 4 4 6 3" xfId="15249" xr:uid="{00000000-0005-0000-0000-000031770000}"/>
    <cellStyle name="Comma 3 4 4 8" xfId="9328" xr:uid="{00000000-0005-0000-0000-00008C480000}"/>
    <cellStyle name="Comma 3 4 5" xfId="672" xr:uid="{00000000-0005-0000-0000-00001E050000}"/>
    <cellStyle name="Comma 3 4 5 2 2" xfId="2851" xr:uid="{00000000-0005-0000-0000-00005F160000}"/>
    <cellStyle name="Comma 3 4 5 2 2 3" xfId="12621" xr:uid="{00000000-0005-0000-0000-0000B3620000}"/>
    <cellStyle name="Comma 3 4 5 2 3 2" xfId="8866" xr:uid="{00000000-0005-0000-0000-000004450000}"/>
    <cellStyle name="Comma 3 4 5 2 4" xfId="6678" xr:uid="{00000000-0005-0000-0000-00000E340000}"/>
    <cellStyle name="Comma 3 4 5 2 5" xfId="5017" xr:uid="{00000000-0005-0000-0000-000055270000}"/>
    <cellStyle name="Comma 3 4 5 2 7" xfId="14787" xr:uid="{00000000-0005-0000-0000-0000A9730000}"/>
    <cellStyle name="Comma 3 4 5 3 2" xfId="6119" xr:uid="{00000000-0005-0000-0000-0000D02F0000}"/>
    <cellStyle name="Comma 3 4 5 3 4" xfId="15889" xr:uid="{00000000-0005-0000-0000-0000247C0000}"/>
    <cellStyle name="Comma 3 4 5 4 2" xfId="7234" xr:uid="{00000000-0005-0000-0000-00004B380000}"/>
    <cellStyle name="Comma 3 4 5 5" xfId="3390" xr:uid="{00000000-0005-0000-0000-00009C1A0000}"/>
    <cellStyle name="Comma 3 4 5 5 3" xfId="13160" xr:uid="{00000000-0005-0000-0000-0000F0660000}"/>
    <cellStyle name="Comma 3 4 5 6 2" xfId="10478" xr:uid="{00000000-0005-0000-0000-0000BC510000}"/>
    <cellStyle name="Comma 3 4 5 7" xfId="4458" xr:uid="{00000000-0005-0000-0000-000017230000}"/>
    <cellStyle name="Comma 3 4 5 9" xfId="14228" xr:uid="{00000000-0005-0000-0000-00006B6F0000}"/>
    <cellStyle name="Comma 3 4 6 2" xfId="1861" xr:uid="{00000000-0005-0000-0000-0000990E0000}"/>
    <cellStyle name="Comma 3 4 6 2 2 2" xfId="7860" xr:uid="{00000000-0005-0000-0000-00003E3D0000}"/>
    <cellStyle name="Comma 3 4 6 2 3" xfId="4016" xr:uid="{00000000-0005-0000-0000-00008F1F0000}"/>
    <cellStyle name="Comma 3 4 6 2 3 3" xfId="13786" xr:uid="{00000000-0005-0000-0000-0000E36B0000}"/>
    <cellStyle name="Comma 3 4 6 2 4 2" xfId="11632" xr:uid="{00000000-0005-0000-0000-0000ED5A0000}"/>
    <cellStyle name="Comma 3 4 6 2 6" xfId="10036" xr:uid="{00000000-0005-0000-0000-0000344E0000}"/>
    <cellStyle name="Comma 3 4 6 3" xfId="1333" xr:uid="{00000000-0005-0000-0000-00005B0A0000}"/>
    <cellStyle name="Comma 3 4 6 3 3" xfId="11104" xr:uid="{00000000-0005-0000-0000-0000AF560000}"/>
    <cellStyle name="Comma 3 4 6 4" xfId="2390" xr:uid="{00000000-0005-0000-0000-0000D6120000}"/>
    <cellStyle name="Comma 3 4 6 4 3" xfId="12160" xr:uid="{00000000-0005-0000-0000-00002A5F0000}"/>
    <cellStyle name="Comma 3 4 6 5 2" xfId="8405" xr:uid="{00000000-0005-0000-0000-00007B410000}"/>
    <cellStyle name="Comma 3 4 6 6" xfId="5659" xr:uid="{00000000-0005-0000-0000-0000472C0000}"/>
    <cellStyle name="Comma 3 4 6 6 3" xfId="15429" xr:uid="{00000000-0005-0000-0000-00009B780000}"/>
    <cellStyle name="Comma 3 4 6 8" xfId="9508" xr:uid="{00000000-0005-0000-0000-0000F6490000}"/>
    <cellStyle name="Comma 3 4 7" xfId="1413" xr:uid="{00000000-0005-0000-0000-0000080B0000}"/>
    <cellStyle name="Comma 3 4 7 2 2" xfId="7412" xr:uid="{00000000-0005-0000-0000-0000AD390000}"/>
    <cellStyle name="Comma 3 4 7 3" xfId="3568" xr:uid="{00000000-0005-0000-0000-0000FE1B0000}"/>
    <cellStyle name="Comma 3 4 7 3 3" xfId="13338" xr:uid="{00000000-0005-0000-0000-000052680000}"/>
    <cellStyle name="Comma 3 4 7 4 2" xfId="11184" xr:uid="{00000000-0005-0000-0000-00005C570000}"/>
    <cellStyle name="Comma 3 4 7 6" xfId="9588" xr:uid="{00000000-0005-0000-0000-0000A34A0000}"/>
    <cellStyle name="Comma 3 4 8" xfId="885" xr:uid="{00000000-0005-0000-0000-0000CA060000}"/>
    <cellStyle name="Comma 3 4 8 3" xfId="10656" xr:uid="{00000000-0005-0000-0000-00001E530000}"/>
    <cellStyle name="Comma 3 4 9" xfId="1942" xr:uid="{00000000-0005-0000-0000-0000460F0000}"/>
    <cellStyle name="Comma 3 4 9 3" xfId="11713" xr:uid="{00000000-0005-0000-0000-00009A5B0000}"/>
    <cellStyle name="Comma 3 5 10" xfId="3028" xr:uid="{00000000-0005-0000-0000-0000CD170000}"/>
    <cellStyle name="Comma 3 5 10 3" xfId="12798" xr:uid="{00000000-0005-0000-0000-000021640000}"/>
    <cellStyle name="Comma 3 5 11 2" xfId="10116" xr:uid="{00000000-0005-0000-0000-0000ED4E0000}"/>
    <cellStyle name="Comma 3 5 12" xfId="4096" xr:uid="{00000000-0005-0000-0000-000048200000}"/>
    <cellStyle name="Comma 3 5 14" xfId="13866" xr:uid="{00000000-0005-0000-0000-00009C6C0000}"/>
    <cellStyle name="Comma 3 5 2 2" xfId="1502" xr:uid="{00000000-0005-0000-0000-0000CB0B0000}"/>
    <cellStyle name="Comma 3 5 2 2 2 2" xfId="7501" xr:uid="{00000000-0005-0000-0000-0000703A0000}"/>
    <cellStyle name="Comma 3 5 2 2 3" xfId="3657" xr:uid="{00000000-0005-0000-0000-0000C11C0000}"/>
    <cellStyle name="Comma 3 5 2 2 3 3" xfId="13427" xr:uid="{00000000-0005-0000-0000-000015690000}"/>
    <cellStyle name="Comma 3 5 2 2 4 2" xfId="11273" xr:uid="{00000000-0005-0000-0000-00001F580000}"/>
    <cellStyle name="Comma 3 5 2 2 6" xfId="9677" xr:uid="{00000000-0005-0000-0000-0000664B0000}"/>
    <cellStyle name="Comma 3 5 2 3" xfId="974" xr:uid="{00000000-0005-0000-0000-00008D070000}"/>
    <cellStyle name="Comma 3 5 2 3 3" xfId="10746" xr:uid="{00000000-0005-0000-0000-0000E1530000}"/>
    <cellStyle name="Comma 3 5 2 4" xfId="2032" xr:uid="{00000000-0005-0000-0000-000008100000}"/>
    <cellStyle name="Comma 3 5 2 4 3" xfId="11802" xr:uid="{00000000-0005-0000-0000-00005C5C0000}"/>
    <cellStyle name="Comma 3 5 2 5 2" xfId="8047" xr:uid="{00000000-0005-0000-0000-0000AD3E0000}"/>
    <cellStyle name="Comma 3 5 2 6" xfId="5301" xr:uid="{00000000-0005-0000-0000-000079290000}"/>
    <cellStyle name="Comma 3 5 2 6 3" xfId="15071" xr:uid="{00000000-0005-0000-0000-0000CD750000}"/>
    <cellStyle name="Comma 3 5 2 8" xfId="9150" xr:uid="{00000000-0005-0000-0000-000028470000}"/>
    <cellStyle name="Comma 3 5 3" xfId="440" xr:uid="{00000000-0005-0000-0000-000051030000}"/>
    <cellStyle name="Comma 3 5 3 2 2" xfId="2673" xr:uid="{00000000-0005-0000-0000-0000FF140000}"/>
    <cellStyle name="Comma 3 5 3 2 2 3" xfId="12443" xr:uid="{00000000-0005-0000-0000-000053610000}"/>
    <cellStyle name="Comma 3 5 3 2 3 2" xfId="8688" xr:uid="{00000000-0005-0000-0000-0000A4430000}"/>
    <cellStyle name="Comma 3 5 3 2 4" xfId="6500" xr:uid="{00000000-0005-0000-0000-0000AE320000}"/>
    <cellStyle name="Comma 3 5 3 2 5" xfId="4839" xr:uid="{00000000-0005-0000-0000-0000F5250000}"/>
    <cellStyle name="Comma 3 5 3 2 7" xfId="14609" xr:uid="{00000000-0005-0000-0000-000049720000}"/>
    <cellStyle name="Comma 3 5 3 3 2" xfId="5941" xr:uid="{00000000-0005-0000-0000-0000702E0000}"/>
    <cellStyle name="Comma 3 5 3 3 4" xfId="15711" xr:uid="{00000000-0005-0000-0000-0000C47A0000}"/>
    <cellStyle name="Comma 3 5 3 4 2" xfId="7056" xr:uid="{00000000-0005-0000-0000-0000EB360000}"/>
    <cellStyle name="Comma 3 5 3 5" xfId="3212" xr:uid="{00000000-0005-0000-0000-00003C190000}"/>
    <cellStyle name="Comma 3 5 3 5 3" xfId="12982" xr:uid="{00000000-0005-0000-0000-000090650000}"/>
    <cellStyle name="Comma 3 5 3 6 2" xfId="10300" xr:uid="{00000000-0005-0000-0000-00005C500000}"/>
    <cellStyle name="Comma 3 5 3 7" xfId="4280" xr:uid="{00000000-0005-0000-0000-0000B7210000}"/>
    <cellStyle name="Comma 3 5 3 9" xfId="14050" xr:uid="{00000000-0005-0000-0000-00000B6E0000}"/>
    <cellStyle name="Comma 3 5 4 2" xfId="1684" xr:uid="{00000000-0005-0000-0000-00003B0D0000}"/>
    <cellStyle name="Comma 3 5 4 2 2 2" xfId="7683" xr:uid="{00000000-0005-0000-0000-0000E03B0000}"/>
    <cellStyle name="Comma 3 5 4 2 3" xfId="3839" xr:uid="{00000000-0005-0000-0000-0000311E0000}"/>
    <cellStyle name="Comma 3 5 4 2 3 3" xfId="13609" xr:uid="{00000000-0005-0000-0000-0000856A0000}"/>
    <cellStyle name="Comma 3 5 4 2 4 2" xfId="11455" xr:uid="{00000000-0005-0000-0000-00008F590000}"/>
    <cellStyle name="Comma 3 5 4 2 6" xfId="9859" xr:uid="{00000000-0005-0000-0000-0000D64C0000}"/>
    <cellStyle name="Comma 3 5 4 3" xfId="1156" xr:uid="{00000000-0005-0000-0000-0000FD080000}"/>
    <cellStyle name="Comma 3 5 4 3 3" xfId="10928" xr:uid="{00000000-0005-0000-0000-000051550000}"/>
    <cellStyle name="Comma 3 5 4 4" xfId="2214" xr:uid="{00000000-0005-0000-0000-000078110000}"/>
    <cellStyle name="Comma 3 5 4 4 3" xfId="11984" xr:uid="{00000000-0005-0000-0000-0000CC5D0000}"/>
    <cellStyle name="Comma 3 5 4 5 2" xfId="8229" xr:uid="{00000000-0005-0000-0000-00001D400000}"/>
    <cellStyle name="Comma 3 5 4 6" xfId="5483" xr:uid="{00000000-0005-0000-0000-0000E92A0000}"/>
    <cellStyle name="Comma 3 5 4 6 3" xfId="15253" xr:uid="{00000000-0005-0000-0000-00003D770000}"/>
    <cellStyle name="Comma 3 5 4 8" xfId="9332" xr:uid="{00000000-0005-0000-0000-000098480000}"/>
    <cellStyle name="Comma 3 5 5" xfId="676" xr:uid="{00000000-0005-0000-0000-00002A050000}"/>
    <cellStyle name="Comma 3 5 5 2 2" xfId="2855" xr:uid="{00000000-0005-0000-0000-00006B160000}"/>
    <cellStyle name="Comma 3 5 5 2 2 3" xfId="12625" xr:uid="{00000000-0005-0000-0000-0000BF620000}"/>
    <cellStyle name="Comma 3 5 5 2 3 2" xfId="8870" xr:uid="{00000000-0005-0000-0000-000010450000}"/>
    <cellStyle name="Comma 3 5 5 2 4" xfId="6682" xr:uid="{00000000-0005-0000-0000-00001A340000}"/>
    <cellStyle name="Comma 3 5 5 2 5" xfId="5021" xr:uid="{00000000-0005-0000-0000-000061270000}"/>
    <cellStyle name="Comma 3 5 5 2 7" xfId="14791" xr:uid="{00000000-0005-0000-0000-0000B5730000}"/>
    <cellStyle name="Comma 3 5 5 3 2" xfId="6123" xr:uid="{00000000-0005-0000-0000-0000DC2F0000}"/>
    <cellStyle name="Comma 3 5 5 3 4" xfId="15893" xr:uid="{00000000-0005-0000-0000-0000307C0000}"/>
    <cellStyle name="Comma 3 5 5 4 2" xfId="7238" xr:uid="{00000000-0005-0000-0000-000057380000}"/>
    <cellStyle name="Comma 3 5 5 5" xfId="3394" xr:uid="{00000000-0005-0000-0000-0000A81A0000}"/>
    <cellStyle name="Comma 3 5 5 5 3" xfId="13164" xr:uid="{00000000-0005-0000-0000-0000FC660000}"/>
    <cellStyle name="Comma 3 5 5 6 2" xfId="10482" xr:uid="{00000000-0005-0000-0000-0000C8510000}"/>
    <cellStyle name="Comma 3 5 5 7" xfId="4462" xr:uid="{00000000-0005-0000-0000-000023230000}"/>
    <cellStyle name="Comma 3 5 5 9" xfId="14232" xr:uid="{00000000-0005-0000-0000-0000776F0000}"/>
    <cellStyle name="Comma 3 5 6 2" xfId="1865" xr:uid="{00000000-0005-0000-0000-0000A50E0000}"/>
    <cellStyle name="Comma 3 5 6 2 2 2" xfId="7864" xr:uid="{00000000-0005-0000-0000-00004A3D0000}"/>
    <cellStyle name="Comma 3 5 6 2 3" xfId="4020" xr:uid="{00000000-0005-0000-0000-00009B1F0000}"/>
    <cellStyle name="Comma 3 5 6 2 3 3" xfId="13790" xr:uid="{00000000-0005-0000-0000-0000EF6B0000}"/>
    <cellStyle name="Comma 3 5 6 2 4 2" xfId="11636" xr:uid="{00000000-0005-0000-0000-0000F95A0000}"/>
    <cellStyle name="Comma 3 5 6 2 6" xfId="10040" xr:uid="{00000000-0005-0000-0000-0000404E0000}"/>
    <cellStyle name="Comma 3 5 6 3" xfId="1337" xr:uid="{00000000-0005-0000-0000-0000670A0000}"/>
    <cellStyle name="Comma 3 5 6 3 3" xfId="11108" xr:uid="{00000000-0005-0000-0000-0000BB560000}"/>
    <cellStyle name="Comma 3 5 6 4" xfId="2394" xr:uid="{00000000-0005-0000-0000-0000E2120000}"/>
    <cellStyle name="Comma 3 5 6 4 3" xfId="12164" xr:uid="{00000000-0005-0000-0000-0000365F0000}"/>
    <cellStyle name="Comma 3 5 6 5 2" xfId="8409" xr:uid="{00000000-0005-0000-0000-000087410000}"/>
    <cellStyle name="Comma 3 5 6 6" xfId="5663" xr:uid="{00000000-0005-0000-0000-0000532C0000}"/>
    <cellStyle name="Comma 3 5 6 6 3" xfId="15433" xr:uid="{00000000-0005-0000-0000-0000A7780000}"/>
    <cellStyle name="Comma 3 5 6 8" xfId="9512" xr:uid="{00000000-0005-0000-0000-0000024A0000}"/>
    <cellStyle name="Comma 3 5 7" xfId="1417" xr:uid="{00000000-0005-0000-0000-0000140B0000}"/>
    <cellStyle name="Comma 3 5 7 2 2" xfId="7416" xr:uid="{00000000-0005-0000-0000-0000B9390000}"/>
    <cellStyle name="Comma 3 5 7 3" xfId="3572" xr:uid="{00000000-0005-0000-0000-00000A1C0000}"/>
    <cellStyle name="Comma 3 5 7 3 3" xfId="13342" xr:uid="{00000000-0005-0000-0000-00005E680000}"/>
    <cellStyle name="Comma 3 5 7 4 2" xfId="11188" xr:uid="{00000000-0005-0000-0000-000068570000}"/>
    <cellStyle name="Comma 3 5 7 6" xfId="9592" xr:uid="{00000000-0005-0000-0000-0000AF4A0000}"/>
    <cellStyle name="Comma 3 5 8" xfId="889" xr:uid="{00000000-0005-0000-0000-0000D6060000}"/>
    <cellStyle name="Comma 3 5 8 3" xfId="10660" xr:uid="{00000000-0005-0000-0000-00002A530000}"/>
    <cellStyle name="Comma 3 5 9" xfId="1946" xr:uid="{00000000-0005-0000-0000-0000520F0000}"/>
    <cellStyle name="Comma 3 5 9 3" xfId="11717" xr:uid="{00000000-0005-0000-0000-0000A65B0000}"/>
    <cellStyle name="Comma 3 6 10" xfId="3031" xr:uid="{00000000-0005-0000-0000-0000D6170000}"/>
    <cellStyle name="Comma 3 6 10 3" xfId="12801" xr:uid="{00000000-0005-0000-0000-00002A640000}"/>
    <cellStyle name="Comma 3 6 11 2" xfId="10119" xr:uid="{00000000-0005-0000-0000-0000F64E0000}"/>
    <cellStyle name="Comma 3 6 12" xfId="4099" xr:uid="{00000000-0005-0000-0000-000051200000}"/>
    <cellStyle name="Comma 3 6 14" xfId="13869" xr:uid="{00000000-0005-0000-0000-0000A56C0000}"/>
    <cellStyle name="Comma 3 6 2 2" xfId="1505" xr:uid="{00000000-0005-0000-0000-0000D40B0000}"/>
    <cellStyle name="Comma 3 6 2 2 2 2" xfId="7504" xr:uid="{00000000-0005-0000-0000-0000793A0000}"/>
    <cellStyle name="Comma 3 6 2 2 3" xfId="3660" xr:uid="{00000000-0005-0000-0000-0000CA1C0000}"/>
    <cellStyle name="Comma 3 6 2 2 3 3" xfId="13430" xr:uid="{00000000-0005-0000-0000-00001E690000}"/>
    <cellStyle name="Comma 3 6 2 2 4 2" xfId="11276" xr:uid="{00000000-0005-0000-0000-000028580000}"/>
    <cellStyle name="Comma 3 6 2 2 6" xfId="9680" xr:uid="{00000000-0005-0000-0000-00006F4B0000}"/>
    <cellStyle name="Comma 3 6 2 3" xfId="977" xr:uid="{00000000-0005-0000-0000-000096070000}"/>
    <cellStyle name="Comma 3 6 2 3 3" xfId="10749" xr:uid="{00000000-0005-0000-0000-0000EA530000}"/>
    <cellStyle name="Comma 3 6 2 4" xfId="2035" xr:uid="{00000000-0005-0000-0000-000011100000}"/>
    <cellStyle name="Comma 3 6 2 4 3" xfId="11805" xr:uid="{00000000-0005-0000-0000-0000655C0000}"/>
    <cellStyle name="Comma 3 6 2 5 2" xfId="8050" xr:uid="{00000000-0005-0000-0000-0000B63E0000}"/>
    <cellStyle name="Comma 3 6 2 6" xfId="5304" xr:uid="{00000000-0005-0000-0000-000082290000}"/>
    <cellStyle name="Comma 3 6 2 6 3" xfId="15074" xr:uid="{00000000-0005-0000-0000-0000D6750000}"/>
    <cellStyle name="Comma 3 6 2 8" xfId="9153" xr:uid="{00000000-0005-0000-0000-000031470000}"/>
    <cellStyle name="Comma 3 6 3" xfId="443" xr:uid="{00000000-0005-0000-0000-00005A030000}"/>
    <cellStyle name="Comma 3 6 3 2 2" xfId="2676" xr:uid="{00000000-0005-0000-0000-000008150000}"/>
    <cellStyle name="Comma 3 6 3 2 2 3" xfId="12446" xr:uid="{00000000-0005-0000-0000-00005C610000}"/>
    <cellStyle name="Comma 3 6 3 2 3 2" xfId="8691" xr:uid="{00000000-0005-0000-0000-0000AD430000}"/>
    <cellStyle name="Comma 3 6 3 2 4" xfId="6503" xr:uid="{00000000-0005-0000-0000-0000B7320000}"/>
    <cellStyle name="Comma 3 6 3 2 5" xfId="4842" xr:uid="{00000000-0005-0000-0000-0000FE250000}"/>
    <cellStyle name="Comma 3 6 3 2 7" xfId="14612" xr:uid="{00000000-0005-0000-0000-000052720000}"/>
    <cellStyle name="Comma 3 6 3 3 2" xfId="5944" xr:uid="{00000000-0005-0000-0000-0000792E0000}"/>
    <cellStyle name="Comma 3 6 3 3 4" xfId="15714" xr:uid="{00000000-0005-0000-0000-0000CD7A0000}"/>
    <cellStyle name="Comma 3 6 3 4 2" xfId="7059" xr:uid="{00000000-0005-0000-0000-0000F4360000}"/>
    <cellStyle name="Comma 3 6 3 5" xfId="3215" xr:uid="{00000000-0005-0000-0000-000045190000}"/>
    <cellStyle name="Comma 3 6 3 5 3" xfId="12985" xr:uid="{00000000-0005-0000-0000-000099650000}"/>
    <cellStyle name="Comma 3 6 3 6 2" xfId="10303" xr:uid="{00000000-0005-0000-0000-000065500000}"/>
    <cellStyle name="Comma 3 6 3 7" xfId="4283" xr:uid="{00000000-0005-0000-0000-0000C0210000}"/>
    <cellStyle name="Comma 3 6 3 9" xfId="14053" xr:uid="{00000000-0005-0000-0000-0000146E0000}"/>
    <cellStyle name="Comma 3 6 4 2" xfId="1687" xr:uid="{00000000-0005-0000-0000-0000440D0000}"/>
    <cellStyle name="Comma 3 6 4 2 2 2" xfId="7686" xr:uid="{00000000-0005-0000-0000-0000E93B0000}"/>
    <cellStyle name="Comma 3 6 4 2 3" xfId="3842" xr:uid="{00000000-0005-0000-0000-00003A1E0000}"/>
    <cellStyle name="Comma 3 6 4 2 3 3" xfId="13612" xr:uid="{00000000-0005-0000-0000-00008E6A0000}"/>
    <cellStyle name="Comma 3 6 4 2 4 2" xfId="11458" xr:uid="{00000000-0005-0000-0000-000098590000}"/>
    <cellStyle name="Comma 3 6 4 2 6" xfId="9862" xr:uid="{00000000-0005-0000-0000-0000DF4C0000}"/>
    <cellStyle name="Comma 3 6 4 3" xfId="1159" xr:uid="{00000000-0005-0000-0000-000006090000}"/>
    <cellStyle name="Comma 3 6 4 3 3" xfId="10931" xr:uid="{00000000-0005-0000-0000-00005A550000}"/>
    <cellStyle name="Comma 3 6 4 4" xfId="2217" xr:uid="{00000000-0005-0000-0000-000081110000}"/>
    <cellStyle name="Comma 3 6 4 4 3" xfId="11987" xr:uid="{00000000-0005-0000-0000-0000D55D0000}"/>
    <cellStyle name="Comma 3 6 4 5 2" xfId="8232" xr:uid="{00000000-0005-0000-0000-000026400000}"/>
    <cellStyle name="Comma 3 6 4 6" xfId="5486" xr:uid="{00000000-0005-0000-0000-0000F22A0000}"/>
    <cellStyle name="Comma 3 6 4 6 3" xfId="15256" xr:uid="{00000000-0005-0000-0000-000046770000}"/>
    <cellStyle name="Comma 3 6 4 8" xfId="9335" xr:uid="{00000000-0005-0000-0000-0000A1480000}"/>
    <cellStyle name="Comma 3 6 5" xfId="679" xr:uid="{00000000-0005-0000-0000-000033050000}"/>
    <cellStyle name="Comma 3 6 5 2 2" xfId="2858" xr:uid="{00000000-0005-0000-0000-000074160000}"/>
    <cellStyle name="Comma 3 6 5 2 2 3" xfId="12628" xr:uid="{00000000-0005-0000-0000-0000C8620000}"/>
    <cellStyle name="Comma 3 6 5 2 3 2" xfId="8873" xr:uid="{00000000-0005-0000-0000-000019450000}"/>
    <cellStyle name="Comma 3 6 5 2 4" xfId="6685" xr:uid="{00000000-0005-0000-0000-000023340000}"/>
    <cellStyle name="Comma 3 6 5 2 5" xfId="5024" xr:uid="{00000000-0005-0000-0000-00006A270000}"/>
    <cellStyle name="Comma 3 6 5 2 7" xfId="14794" xr:uid="{00000000-0005-0000-0000-0000BE730000}"/>
    <cellStyle name="Comma 3 6 5 3 2" xfId="6126" xr:uid="{00000000-0005-0000-0000-0000E52F0000}"/>
    <cellStyle name="Comma 3 6 5 3 4" xfId="15896" xr:uid="{00000000-0005-0000-0000-0000397C0000}"/>
    <cellStyle name="Comma 3 6 5 4 2" xfId="7241" xr:uid="{00000000-0005-0000-0000-000060380000}"/>
    <cellStyle name="Comma 3 6 5 5" xfId="3397" xr:uid="{00000000-0005-0000-0000-0000B11A0000}"/>
    <cellStyle name="Comma 3 6 5 5 3" xfId="13167" xr:uid="{00000000-0005-0000-0000-000005670000}"/>
    <cellStyle name="Comma 3 6 5 6 2" xfId="10485" xr:uid="{00000000-0005-0000-0000-0000D1510000}"/>
    <cellStyle name="Comma 3 6 5 7" xfId="4465" xr:uid="{00000000-0005-0000-0000-00002C230000}"/>
    <cellStyle name="Comma 3 6 5 9" xfId="14235" xr:uid="{00000000-0005-0000-0000-0000806F0000}"/>
    <cellStyle name="Comma 3 6 6 2" xfId="1868" xr:uid="{00000000-0005-0000-0000-0000AE0E0000}"/>
    <cellStyle name="Comma 3 6 6 2 2 2" xfId="7867" xr:uid="{00000000-0005-0000-0000-0000533D0000}"/>
    <cellStyle name="Comma 3 6 6 2 3" xfId="4023" xr:uid="{00000000-0005-0000-0000-0000A41F0000}"/>
    <cellStyle name="Comma 3 6 6 2 3 3" xfId="13793" xr:uid="{00000000-0005-0000-0000-0000F86B0000}"/>
    <cellStyle name="Comma 3 6 6 2 4 2" xfId="11639" xr:uid="{00000000-0005-0000-0000-0000025B0000}"/>
    <cellStyle name="Comma 3 6 6 2 6" xfId="10043" xr:uid="{00000000-0005-0000-0000-0000494E0000}"/>
    <cellStyle name="Comma 3 6 6 3" xfId="1340" xr:uid="{00000000-0005-0000-0000-0000700A0000}"/>
    <cellStyle name="Comma 3 6 6 3 3" xfId="11111" xr:uid="{00000000-0005-0000-0000-0000C4560000}"/>
    <cellStyle name="Comma 3 6 6 4" xfId="2397" xr:uid="{00000000-0005-0000-0000-0000EB120000}"/>
    <cellStyle name="Comma 3 6 6 4 3" xfId="12167" xr:uid="{00000000-0005-0000-0000-00003F5F0000}"/>
    <cellStyle name="Comma 3 6 6 5 2" xfId="8412" xr:uid="{00000000-0005-0000-0000-000090410000}"/>
    <cellStyle name="Comma 3 6 6 6" xfId="5666" xr:uid="{00000000-0005-0000-0000-00005C2C0000}"/>
    <cellStyle name="Comma 3 6 6 6 3" xfId="15436" xr:uid="{00000000-0005-0000-0000-0000B0780000}"/>
    <cellStyle name="Comma 3 6 6 8" xfId="9515" xr:uid="{00000000-0005-0000-0000-00000B4A0000}"/>
    <cellStyle name="Comma 3 6 7" xfId="1420" xr:uid="{00000000-0005-0000-0000-00001D0B0000}"/>
    <cellStyle name="Comma 3 6 7 2 2" xfId="7419" xr:uid="{00000000-0005-0000-0000-0000C2390000}"/>
    <cellStyle name="Comma 3 6 7 3" xfId="3575" xr:uid="{00000000-0005-0000-0000-0000131C0000}"/>
    <cellStyle name="Comma 3 6 7 3 3" xfId="13345" xr:uid="{00000000-0005-0000-0000-000067680000}"/>
    <cellStyle name="Comma 3 6 7 4 2" xfId="11191" xr:uid="{00000000-0005-0000-0000-000071570000}"/>
    <cellStyle name="Comma 3 6 7 6" xfId="9595" xr:uid="{00000000-0005-0000-0000-0000B84A0000}"/>
    <cellStyle name="Comma 3 6 8" xfId="892" xr:uid="{00000000-0005-0000-0000-0000DF060000}"/>
    <cellStyle name="Comma 3 6 8 3" xfId="10663" xr:uid="{00000000-0005-0000-0000-000033530000}"/>
    <cellStyle name="Comma 3 6 9" xfId="1949" xr:uid="{00000000-0005-0000-0000-00005B0F0000}"/>
    <cellStyle name="Comma 3 6 9 3" xfId="11720" xr:uid="{00000000-0005-0000-0000-0000AF5B0000}"/>
    <cellStyle name="Comma 3 7 10" xfId="3034" xr:uid="{00000000-0005-0000-0000-0000DF170000}"/>
    <cellStyle name="Comma 3 7 10 3" xfId="12804" xr:uid="{00000000-0005-0000-0000-000033640000}"/>
    <cellStyle name="Comma 3 7 11 2" xfId="10122" xr:uid="{00000000-0005-0000-0000-0000FF4E0000}"/>
    <cellStyle name="Comma 3 7 12" xfId="4102" xr:uid="{00000000-0005-0000-0000-00005A200000}"/>
    <cellStyle name="Comma 3 7 14" xfId="13872" xr:uid="{00000000-0005-0000-0000-0000AE6C0000}"/>
    <cellStyle name="Comma 3 7 2 2" xfId="1508" xr:uid="{00000000-0005-0000-0000-0000DD0B0000}"/>
    <cellStyle name="Comma 3 7 2 2 2 2" xfId="7507" xr:uid="{00000000-0005-0000-0000-0000823A0000}"/>
    <cellStyle name="Comma 3 7 2 2 3" xfId="3663" xr:uid="{00000000-0005-0000-0000-0000D31C0000}"/>
    <cellStyle name="Comma 3 7 2 2 3 3" xfId="13433" xr:uid="{00000000-0005-0000-0000-000027690000}"/>
    <cellStyle name="Comma 3 7 2 2 4 2" xfId="11279" xr:uid="{00000000-0005-0000-0000-000031580000}"/>
    <cellStyle name="Comma 3 7 2 2 6" xfId="9683" xr:uid="{00000000-0005-0000-0000-0000784B0000}"/>
    <cellStyle name="Comma 3 7 2 3" xfId="980" xr:uid="{00000000-0005-0000-0000-00009F070000}"/>
    <cellStyle name="Comma 3 7 2 3 3" xfId="10752" xr:uid="{00000000-0005-0000-0000-0000F3530000}"/>
    <cellStyle name="Comma 3 7 2 4" xfId="2038" xr:uid="{00000000-0005-0000-0000-00001A100000}"/>
    <cellStyle name="Comma 3 7 2 4 3" xfId="11808" xr:uid="{00000000-0005-0000-0000-00006E5C0000}"/>
    <cellStyle name="Comma 3 7 2 5 2" xfId="8053" xr:uid="{00000000-0005-0000-0000-0000BF3E0000}"/>
    <cellStyle name="Comma 3 7 2 6" xfId="5307" xr:uid="{00000000-0005-0000-0000-00008B290000}"/>
    <cellStyle name="Comma 3 7 2 6 3" xfId="15077" xr:uid="{00000000-0005-0000-0000-0000DF750000}"/>
    <cellStyle name="Comma 3 7 2 8" xfId="9156" xr:uid="{00000000-0005-0000-0000-00003A470000}"/>
    <cellStyle name="Comma 3 7 3" xfId="446" xr:uid="{00000000-0005-0000-0000-000063030000}"/>
    <cellStyle name="Comma 3 7 3 2 2" xfId="2679" xr:uid="{00000000-0005-0000-0000-000011150000}"/>
    <cellStyle name="Comma 3 7 3 2 2 3" xfId="12449" xr:uid="{00000000-0005-0000-0000-000065610000}"/>
    <cellStyle name="Comma 3 7 3 2 3 2" xfId="8694" xr:uid="{00000000-0005-0000-0000-0000B6430000}"/>
    <cellStyle name="Comma 3 7 3 2 4" xfId="6506" xr:uid="{00000000-0005-0000-0000-0000C0320000}"/>
    <cellStyle name="Comma 3 7 3 2 5" xfId="4845" xr:uid="{00000000-0005-0000-0000-000007260000}"/>
    <cellStyle name="Comma 3 7 3 2 7" xfId="14615" xr:uid="{00000000-0005-0000-0000-00005B720000}"/>
    <cellStyle name="Comma 3 7 3 3 2" xfId="5947" xr:uid="{00000000-0005-0000-0000-0000822E0000}"/>
    <cellStyle name="Comma 3 7 3 3 4" xfId="15717" xr:uid="{00000000-0005-0000-0000-0000D67A0000}"/>
    <cellStyle name="Comma 3 7 3 4 2" xfId="7062" xr:uid="{00000000-0005-0000-0000-0000FD360000}"/>
    <cellStyle name="Comma 3 7 3 5" xfId="3218" xr:uid="{00000000-0005-0000-0000-00004E190000}"/>
    <cellStyle name="Comma 3 7 3 5 3" xfId="12988" xr:uid="{00000000-0005-0000-0000-0000A2650000}"/>
    <cellStyle name="Comma 3 7 3 6 2" xfId="10306" xr:uid="{00000000-0005-0000-0000-00006E500000}"/>
    <cellStyle name="Comma 3 7 3 7" xfId="4286" xr:uid="{00000000-0005-0000-0000-0000C9210000}"/>
    <cellStyle name="Comma 3 7 3 9" xfId="14056" xr:uid="{00000000-0005-0000-0000-00001D6E0000}"/>
    <cellStyle name="Comma 3 7 4 2" xfId="1690" xr:uid="{00000000-0005-0000-0000-00004D0D0000}"/>
    <cellStyle name="Comma 3 7 4 2 2 2" xfId="7689" xr:uid="{00000000-0005-0000-0000-0000F23B0000}"/>
    <cellStyle name="Comma 3 7 4 2 3" xfId="3845" xr:uid="{00000000-0005-0000-0000-0000431E0000}"/>
    <cellStyle name="Comma 3 7 4 2 3 3" xfId="13615" xr:uid="{00000000-0005-0000-0000-0000976A0000}"/>
    <cellStyle name="Comma 3 7 4 2 4 2" xfId="11461" xr:uid="{00000000-0005-0000-0000-0000A1590000}"/>
    <cellStyle name="Comma 3 7 4 2 6" xfId="9865" xr:uid="{00000000-0005-0000-0000-0000E84C0000}"/>
    <cellStyle name="Comma 3 7 4 3" xfId="1162" xr:uid="{00000000-0005-0000-0000-00000F090000}"/>
    <cellStyle name="Comma 3 7 4 3 3" xfId="10934" xr:uid="{00000000-0005-0000-0000-000063550000}"/>
    <cellStyle name="Comma 3 7 4 4" xfId="2220" xr:uid="{00000000-0005-0000-0000-00008A110000}"/>
    <cellStyle name="Comma 3 7 4 4 3" xfId="11990" xr:uid="{00000000-0005-0000-0000-0000DE5D0000}"/>
    <cellStyle name="Comma 3 7 4 5 2" xfId="8235" xr:uid="{00000000-0005-0000-0000-00002F400000}"/>
    <cellStyle name="Comma 3 7 4 6" xfId="5489" xr:uid="{00000000-0005-0000-0000-0000FB2A0000}"/>
    <cellStyle name="Comma 3 7 4 6 3" xfId="15259" xr:uid="{00000000-0005-0000-0000-00004F770000}"/>
    <cellStyle name="Comma 3 7 4 8" xfId="9338" xr:uid="{00000000-0005-0000-0000-0000AA480000}"/>
    <cellStyle name="Comma 3 7 5" xfId="682" xr:uid="{00000000-0005-0000-0000-00003C050000}"/>
    <cellStyle name="Comma 3 7 5 2 2" xfId="2861" xr:uid="{00000000-0005-0000-0000-00007D160000}"/>
    <cellStyle name="Comma 3 7 5 2 2 3" xfId="12631" xr:uid="{00000000-0005-0000-0000-0000D1620000}"/>
    <cellStyle name="Comma 3 7 5 2 3 2" xfId="8876" xr:uid="{00000000-0005-0000-0000-000022450000}"/>
    <cellStyle name="Comma 3 7 5 2 4" xfId="6688" xr:uid="{00000000-0005-0000-0000-00002C340000}"/>
    <cellStyle name="Comma 3 7 5 2 5" xfId="5027" xr:uid="{00000000-0005-0000-0000-000073270000}"/>
    <cellStyle name="Comma 3 7 5 2 7" xfId="14797" xr:uid="{00000000-0005-0000-0000-0000C7730000}"/>
    <cellStyle name="Comma 3 7 5 3 2" xfId="6129" xr:uid="{00000000-0005-0000-0000-0000EE2F0000}"/>
    <cellStyle name="Comma 3 7 5 3 4" xfId="15899" xr:uid="{00000000-0005-0000-0000-0000427C0000}"/>
    <cellStyle name="Comma 3 7 5 4 2" xfId="7244" xr:uid="{00000000-0005-0000-0000-000069380000}"/>
    <cellStyle name="Comma 3 7 5 5" xfId="3400" xr:uid="{00000000-0005-0000-0000-0000BA1A0000}"/>
    <cellStyle name="Comma 3 7 5 5 3" xfId="13170" xr:uid="{00000000-0005-0000-0000-00000E670000}"/>
    <cellStyle name="Comma 3 7 5 6 2" xfId="10488" xr:uid="{00000000-0005-0000-0000-0000DA510000}"/>
    <cellStyle name="Comma 3 7 5 7" xfId="4468" xr:uid="{00000000-0005-0000-0000-000035230000}"/>
    <cellStyle name="Comma 3 7 5 9" xfId="14238" xr:uid="{00000000-0005-0000-0000-0000896F0000}"/>
    <cellStyle name="Comma 3 7 6 2" xfId="1871" xr:uid="{00000000-0005-0000-0000-0000B70E0000}"/>
    <cellStyle name="Comma 3 7 6 2 2 2" xfId="7870" xr:uid="{00000000-0005-0000-0000-00005C3D0000}"/>
    <cellStyle name="Comma 3 7 6 2 3" xfId="4026" xr:uid="{00000000-0005-0000-0000-0000AD1F0000}"/>
    <cellStyle name="Comma 3 7 6 2 3 3" xfId="13796" xr:uid="{00000000-0005-0000-0000-0000016C0000}"/>
    <cellStyle name="Comma 3 7 6 2 4 2" xfId="11642" xr:uid="{00000000-0005-0000-0000-00000B5B0000}"/>
    <cellStyle name="Comma 3 7 6 2 6" xfId="10046" xr:uid="{00000000-0005-0000-0000-0000524E0000}"/>
    <cellStyle name="Comma 3 7 6 3" xfId="1343" xr:uid="{00000000-0005-0000-0000-0000790A0000}"/>
    <cellStyle name="Comma 3 7 6 3 3" xfId="11114" xr:uid="{00000000-0005-0000-0000-0000CD560000}"/>
    <cellStyle name="Comma 3 7 6 4" xfId="2400" xr:uid="{00000000-0005-0000-0000-0000F4120000}"/>
    <cellStyle name="Comma 3 7 6 4 3" xfId="12170" xr:uid="{00000000-0005-0000-0000-0000485F0000}"/>
    <cellStyle name="Comma 3 7 6 5 2" xfId="8415" xr:uid="{00000000-0005-0000-0000-000099410000}"/>
    <cellStyle name="Comma 3 7 6 6" xfId="5669" xr:uid="{00000000-0005-0000-0000-0000652C0000}"/>
    <cellStyle name="Comma 3 7 6 6 3" xfId="15439" xr:uid="{00000000-0005-0000-0000-0000B9780000}"/>
    <cellStyle name="Comma 3 7 6 8" xfId="9518" xr:uid="{00000000-0005-0000-0000-0000144A0000}"/>
    <cellStyle name="Comma 3 7 7" xfId="1423" xr:uid="{00000000-0005-0000-0000-0000260B0000}"/>
    <cellStyle name="Comma 3 7 7 2 2" xfId="7422" xr:uid="{00000000-0005-0000-0000-0000CB390000}"/>
    <cellStyle name="Comma 3 7 7 3" xfId="3578" xr:uid="{00000000-0005-0000-0000-00001C1C0000}"/>
    <cellStyle name="Comma 3 7 7 3 3" xfId="13348" xr:uid="{00000000-0005-0000-0000-000070680000}"/>
    <cellStyle name="Comma 3 7 7 4 2" xfId="11194" xr:uid="{00000000-0005-0000-0000-00007A570000}"/>
    <cellStyle name="Comma 3 7 7 6" xfId="9598" xr:uid="{00000000-0005-0000-0000-0000C14A0000}"/>
    <cellStyle name="Comma 3 7 8" xfId="895" xr:uid="{00000000-0005-0000-0000-0000E8060000}"/>
    <cellStyle name="Comma 3 7 8 3" xfId="10666" xr:uid="{00000000-0005-0000-0000-00003C530000}"/>
    <cellStyle name="Comma 3 7 9" xfId="1952" xr:uid="{00000000-0005-0000-0000-0000640F0000}"/>
    <cellStyle name="Comma 3 7 9 3" xfId="11723" xr:uid="{00000000-0005-0000-0000-0000B85B0000}"/>
    <cellStyle name="Comma 3 8 10" xfId="3037" xr:uid="{00000000-0005-0000-0000-0000E9170000}"/>
    <cellStyle name="Comma 3 8 10 3" xfId="12807" xr:uid="{00000000-0005-0000-0000-00003D640000}"/>
    <cellStyle name="Comma 3 8 11 2" xfId="10125" xr:uid="{00000000-0005-0000-0000-0000094F0000}"/>
    <cellStyle name="Comma 3 8 12" xfId="4105" xr:uid="{00000000-0005-0000-0000-000064200000}"/>
    <cellStyle name="Comma 3 8 14" xfId="13875" xr:uid="{00000000-0005-0000-0000-0000B86C0000}"/>
    <cellStyle name="Comma 3 8 2 2" xfId="1511" xr:uid="{00000000-0005-0000-0000-0000E70B0000}"/>
    <cellStyle name="Comma 3 8 2 2 2 2" xfId="7510" xr:uid="{00000000-0005-0000-0000-00008C3A0000}"/>
    <cellStyle name="Comma 3 8 2 2 3" xfId="3666" xr:uid="{00000000-0005-0000-0000-0000DD1C0000}"/>
    <cellStyle name="Comma 3 8 2 2 3 3" xfId="13436" xr:uid="{00000000-0005-0000-0000-000031690000}"/>
    <cellStyle name="Comma 3 8 2 2 4 2" xfId="11282" xr:uid="{00000000-0005-0000-0000-00003B580000}"/>
    <cellStyle name="Comma 3 8 2 2 6" xfId="9686" xr:uid="{00000000-0005-0000-0000-0000824B0000}"/>
    <cellStyle name="Comma 3 8 2 3" xfId="983" xr:uid="{00000000-0005-0000-0000-0000A9070000}"/>
    <cellStyle name="Comma 3 8 2 3 3" xfId="10755" xr:uid="{00000000-0005-0000-0000-0000FD530000}"/>
    <cellStyle name="Comma 3 8 2 4" xfId="2041" xr:uid="{00000000-0005-0000-0000-000024100000}"/>
    <cellStyle name="Comma 3 8 2 4 3" xfId="11811" xr:uid="{00000000-0005-0000-0000-0000785C0000}"/>
    <cellStyle name="Comma 3 8 2 5 2" xfId="8056" xr:uid="{00000000-0005-0000-0000-0000C93E0000}"/>
    <cellStyle name="Comma 3 8 2 6" xfId="5310" xr:uid="{00000000-0005-0000-0000-000095290000}"/>
    <cellStyle name="Comma 3 8 2 6 3" xfId="15080" xr:uid="{00000000-0005-0000-0000-0000E9750000}"/>
    <cellStyle name="Comma 3 8 2 8" xfId="9159" xr:uid="{00000000-0005-0000-0000-000044470000}"/>
    <cellStyle name="Comma 3 8 3" xfId="449" xr:uid="{00000000-0005-0000-0000-00006D030000}"/>
    <cellStyle name="Comma 3 8 3 2 2" xfId="2682" xr:uid="{00000000-0005-0000-0000-00001B150000}"/>
    <cellStyle name="Comma 3 8 3 2 2 3" xfId="12452" xr:uid="{00000000-0005-0000-0000-00006F610000}"/>
    <cellStyle name="Comma 3 8 3 2 3 2" xfId="8697" xr:uid="{00000000-0005-0000-0000-0000C0430000}"/>
    <cellStyle name="Comma 3 8 3 2 4" xfId="6509" xr:uid="{00000000-0005-0000-0000-0000CA320000}"/>
    <cellStyle name="Comma 3 8 3 2 5" xfId="4848" xr:uid="{00000000-0005-0000-0000-000011260000}"/>
    <cellStyle name="Comma 3 8 3 2 7" xfId="14618" xr:uid="{00000000-0005-0000-0000-000065720000}"/>
    <cellStyle name="Comma 3 8 3 3 2" xfId="5950" xr:uid="{00000000-0005-0000-0000-00008C2E0000}"/>
    <cellStyle name="Comma 3 8 3 3 4" xfId="15720" xr:uid="{00000000-0005-0000-0000-0000E07A0000}"/>
    <cellStyle name="Comma 3 8 3 4 2" xfId="7065" xr:uid="{00000000-0005-0000-0000-000007370000}"/>
    <cellStyle name="Comma 3 8 3 5" xfId="3221" xr:uid="{00000000-0005-0000-0000-000058190000}"/>
    <cellStyle name="Comma 3 8 3 5 3" xfId="12991" xr:uid="{00000000-0005-0000-0000-0000AC650000}"/>
    <cellStyle name="Comma 3 8 3 6 2" xfId="10309" xr:uid="{00000000-0005-0000-0000-000078500000}"/>
    <cellStyle name="Comma 3 8 3 7" xfId="4289" xr:uid="{00000000-0005-0000-0000-0000D3210000}"/>
    <cellStyle name="Comma 3 8 3 9" xfId="14059" xr:uid="{00000000-0005-0000-0000-0000276E0000}"/>
    <cellStyle name="Comma 3 8 4 2" xfId="1693" xr:uid="{00000000-0005-0000-0000-0000570D0000}"/>
    <cellStyle name="Comma 3 8 4 2 2 2" xfId="7692" xr:uid="{00000000-0005-0000-0000-0000FC3B0000}"/>
    <cellStyle name="Comma 3 8 4 2 3" xfId="3848" xr:uid="{00000000-0005-0000-0000-00004D1E0000}"/>
    <cellStyle name="Comma 3 8 4 2 3 3" xfId="13618" xr:uid="{00000000-0005-0000-0000-0000A16A0000}"/>
    <cellStyle name="Comma 3 8 4 2 4 2" xfId="11464" xr:uid="{00000000-0005-0000-0000-0000AB590000}"/>
    <cellStyle name="Comma 3 8 4 2 6" xfId="9868" xr:uid="{00000000-0005-0000-0000-0000F24C0000}"/>
    <cellStyle name="Comma 3 8 4 3" xfId="1165" xr:uid="{00000000-0005-0000-0000-000019090000}"/>
    <cellStyle name="Comma 3 8 4 3 3" xfId="10937" xr:uid="{00000000-0005-0000-0000-00006D550000}"/>
    <cellStyle name="Comma 3 8 4 4" xfId="2223" xr:uid="{00000000-0005-0000-0000-000094110000}"/>
    <cellStyle name="Comma 3 8 4 4 3" xfId="11993" xr:uid="{00000000-0005-0000-0000-0000E85D0000}"/>
    <cellStyle name="Comma 3 8 4 5 2" xfId="8238" xr:uid="{00000000-0005-0000-0000-000039400000}"/>
    <cellStyle name="Comma 3 8 4 6" xfId="5492" xr:uid="{00000000-0005-0000-0000-0000052B0000}"/>
    <cellStyle name="Comma 3 8 4 6 3" xfId="15262" xr:uid="{00000000-0005-0000-0000-000059770000}"/>
    <cellStyle name="Comma 3 8 4 8" xfId="9341" xr:uid="{00000000-0005-0000-0000-0000B4480000}"/>
    <cellStyle name="Comma 3 8 5" xfId="685" xr:uid="{00000000-0005-0000-0000-000046050000}"/>
    <cellStyle name="Comma 3 8 5 2 2" xfId="2864" xr:uid="{00000000-0005-0000-0000-000087160000}"/>
    <cellStyle name="Comma 3 8 5 2 2 3" xfId="12634" xr:uid="{00000000-0005-0000-0000-0000DB620000}"/>
    <cellStyle name="Comma 3 8 5 2 3 2" xfId="8879" xr:uid="{00000000-0005-0000-0000-00002C450000}"/>
    <cellStyle name="Comma 3 8 5 2 4" xfId="6691" xr:uid="{00000000-0005-0000-0000-000036340000}"/>
    <cellStyle name="Comma 3 8 5 2 5" xfId="5030" xr:uid="{00000000-0005-0000-0000-00007D270000}"/>
    <cellStyle name="Comma 3 8 5 2 7" xfId="14800" xr:uid="{00000000-0005-0000-0000-0000D1730000}"/>
    <cellStyle name="Comma 3 8 5 3 2" xfId="6132" xr:uid="{00000000-0005-0000-0000-0000F82F0000}"/>
    <cellStyle name="Comma 3 8 5 3 4" xfId="15902" xr:uid="{00000000-0005-0000-0000-00004C7C0000}"/>
    <cellStyle name="Comma 3 8 5 4 2" xfId="7247" xr:uid="{00000000-0005-0000-0000-000073380000}"/>
    <cellStyle name="Comma 3 8 5 5" xfId="3403" xr:uid="{00000000-0005-0000-0000-0000C41A0000}"/>
    <cellStyle name="Comma 3 8 5 5 3" xfId="13173" xr:uid="{00000000-0005-0000-0000-000018670000}"/>
    <cellStyle name="Comma 3 8 5 6 2" xfId="10491" xr:uid="{00000000-0005-0000-0000-0000E4510000}"/>
    <cellStyle name="Comma 3 8 5 7" xfId="4471" xr:uid="{00000000-0005-0000-0000-00003F230000}"/>
    <cellStyle name="Comma 3 8 5 9" xfId="14241" xr:uid="{00000000-0005-0000-0000-0000936F0000}"/>
    <cellStyle name="Comma 3 8 6 2" xfId="1874" xr:uid="{00000000-0005-0000-0000-0000C10E0000}"/>
    <cellStyle name="Comma 3 8 6 2 2 2" xfId="7873" xr:uid="{00000000-0005-0000-0000-0000663D0000}"/>
    <cellStyle name="Comma 3 8 6 2 3" xfId="4029" xr:uid="{00000000-0005-0000-0000-0000B71F0000}"/>
    <cellStyle name="Comma 3 8 6 2 3 3" xfId="13799" xr:uid="{00000000-0005-0000-0000-00000B6C0000}"/>
    <cellStyle name="Comma 3 8 6 2 4 2" xfId="11645" xr:uid="{00000000-0005-0000-0000-0000155B0000}"/>
    <cellStyle name="Comma 3 8 6 2 6" xfId="10049" xr:uid="{00000000-0005-0000-0000-00005C4E0000}"/>
    <cellStyle name="Comma 3 8 6 3" xfId="1346" xr:uid="{00000000-0005-0000-0000-0000830A0000}"/>
    <cellStyle name="Comma 3 8 6 3 3" xfId="11117" xr:uid="{00000000-0005-0000-0000-0000D7560000}"/>
    <cellStyle name="Comma 3 8 6 4" xfId="2403" xr:uid="{00000000-0005-0000-0000-0000FE120000}"/>
    <cellStyle name="Comma 3 8 6 4 3" xfId="12173" xr:uid="{00000000-0005-0000-0000-0000525F0000}"/>
    <cellStyle name="Comma 3 8 6 5 2" xfId="8418" xr:uid="{00000000-0005-0000-0000-0000A3410000}"/>
    <cellStyle name="Comma 3 8 6 6" xfId="5672" xr:uid="{00000000-0005-0000-0000-00006F2C0000}"/>
    <cellStyle name="Comma 3 8 6 6 3" xfId="15442" xr:uid="{00000000-0005-0000-0000-0000C3780000}"/>
    <cellStyle name="Comma 3 8 6 8" xfId="9521" xr:uid="{00000000-0005-0000-0000-00001E4A0000}"/>
    <cellStyle name="Comma 3 8 7" xfId="1426" xr:uid="{00000000-0005-0000-0000-0000300B0000}"/>
    <cellStyle name="Comma 3 8 7 2 2" xfId="7425" xr:uid="{00000000-0005-0000-0000-0000D5390000}"/>
    <cellStyle name="Comma 3 8 7 3" xfId="3581" xr:uid="{00000000-0005-0000-0000-0000261C0000}"/>
    <cellStyle name="Comma 3 8 7 3 3" xfId="13351" xr:uid="{00000000-0005-0000-0000-00007A680000}"/>
    <cellStyle name="Comma 3 8 7 4 2" xfId="11197" xr:uid="{00000000-0005-0000-0000-000084570000}"/>
    <cellStyle name="Comma 3 8 7 6" xfId="9601" xr:uid="{00000000-0005-0000-0000-0000CB4A0000}"/>
    <cellStyle name="Comma 3 8 8" xfId="898" xr:uid="{00000000-0005-0000-0000-0000F2060000}"/>
    <cellStyle name="Comma 3 8 8 3" xfId="10669" xr:uid="{00000000-0005-0000-0000-000046530000}"/>
    <cellStyle name="Comma 3 8 9" xfId="1955" xr:uid="{00000000-0005-0000-0000-00006E0F0000}"/>
    <cellStyle name="Comma 3 8 9 3" xfId="11726" xr:uid="{00000000-0005-0000-0000-0000C25B0000}"/>
    <cellStyle name="Comma 3 9 10" xfId="3041" xr:uid="{00000000-0005-0000-0000-0000F2170000}"/>
    <cellStyle name="Comma 3 9 10 3" xfId="12811" xr:uid="{00000000-0005-0000-0000-000046640000}"/>
    <cellStyle name="Comma 3 9 11 2" xfId="10129" xr:uid="{00000000-0005-0000-0000-0000124F0000}"/>
    <cellStyle name="Comma 3 9 12" xfId="4109" xr:uid="{00000000-0005-0000-0000-00006D200000}"/>
    <cellStyle name="Comma 3 9 14" xfId="13879" xr:uid="{00000000-0005-0000-0000-0000C16C0000}"/>
    <cellStyle name="Comma 3 9 2 2" xfId="1515" xr:uid="{00000000-0005-0000-0000-0000F00B0000}"/>
    <cellStyle name="Comma 3 9 2 2 2 2" xfId="7514" xr:uid="{00000000-0005-0000-0000-0000953A0000}"/>
    <cellStyle name="Comma 3 9 2 2 3" xfId="3670" xr:uid="{00000000-0005-0000-0000-0000E61C0000}"/>
    <cellStyle name="Comma 3 9 2 2 3 3" xfId="13440" xr:uid="{00000000-0005-0000-0000-00003A690000}"/>
    <cellStyle name="Comma 3 9 2 2 4 2" xfId="11286" xr:uid="{00000000-0005-0000-0000-000044580000}"/>
    <cellStyle name="Comma 3 9 2 2 6" xfId="9690" xr:uid="{00000000-0005-0000-0000-00008B4B0000}"/>
    <cellStyle name="Comma 3 9 2 3" xfId="987" xr:uid="{00000000-0005-0000-0000-0000B2070000}"/>
    <cellStyle name="Comma 3 9 2 3 3" xfId="10759" xr:uid="{00000000-0005-0000-0000-000006540000}"/>
    <cellStyle name="Comma 3 9 2 4" xfId="2045" xr:uid="{00000000-0005-0000-0000-00002D100000}"/>
    <cellStyle name="Comma 3 9 2 4 3" xfId="11815" xr:uid="{00000000-0005-0000-0000-0000815C0000}"/>
    <cellStyle name="Comma 3 9 2 5 2" xfId="8060" xr:uid="{00000000-0005-0000-0000-0000D23E0000}"/>
    <cellStyle name="Comma 3 9 2 6" xfId="5314" xr:uid="{00000000-0005-0000-0000-00009E290000}"/>
    <cellStyle name="Comma 3 9 2 6 3" xfId="15084" xr:uid="{00000000-0005-0000-0000-0000F2750000}"/>
    <cellStyle name="Comma 3 9 2 8" xfId="9163" xr:uid="{00000000-0005-0000-0000-00004D470000}"/>
    <cellStyle name="Comma 3 9 3" xfId="453" xr:uid="{00000000-0005-0000-0000-000076030000}"/>
    <cellStyle name="Comma 3 9 3 2 2" xfId="2686" xr:uid="{00000000-0005-0000-0000-000024150000}"/>
    <cellStyle name="Comma 3 9 3 2 2 3" xfId="12456" xr:uid="{00000000-0005-0000-0000-000078610000}"/>
    <cellStyle name="Comma 3 9 3 2 3 2" xfId="8701" xr:uid="{00000000-0005-0000-0000-0000C9430000}"/>
    <cellStyle name="Comma 3 9 3 2 4" xfId="6513" xr:uid="{00000000-0005-0000-0000-0000D3320000}"/>
    <cellStyle name="Comma 3 9 3 2 5" xfId="4852" xr:uid="{00000000-0005-0000-0000-00001A260000}"/>
    <cellStyle name="Comma 3 9 3 2 7" xfId="14622" xr:uid="{00000000-0005-0000-0000-00006E720000}"/>
    <cellStyle name="Comma 3 9 3 3 2" xfId="5954" xr:uid="{00000000-0005-0000-0000-0000952E0000}"/>
    <cellStyle name="Comma 3 9 3 3 4" xfId="15724" xr:uid="{00000000-0005-0000-0000-0000E97A0000}"/>
    <cellStyle name="Comma 3 9 3 4 2" xfId="7069" xr:uid="{00000000-0005-0000-0000-000010370000}"/>
    <cellStyle name="Comma 3 9 3 5" xfId="3225" xr:uid="{00000000-0005-0000-0000-000061190000}"/>
    <cellStyle name="Comma 3 9 3 5 3" xfId="12995" xr:uid="{00000000-0005-0000-0000-0000B5650000}"/>
    <cellStyle name="Comma 3 9 3 6 2" xfId="10313" xr:uid="{00000000-0005-0000-0000-000081500000}"/>
    <cellStyle name="Comma 3 9 3 7" xfId="4293" xr:uid="{00000000-0005-0000-0000-0000DC210000}"/>
    <cellStyle name="Comma 3 9 3 9" xfId="14063" xr:uid="{00000000-0005-0000-0000-0000306E0000}"/>
    <cellStyle name="Comma 3 9 4 2" xfId="1697" xr:uid="{00000000-0005-0000-0000-0000600D0000}"/>
    <cellStyle name="Comma 3 9 4 2 2 2" xfId="7696" xr:uid="{00000000-0005-0000-0000-0000053C0000}"/>
    <cellStyle name="Comma 3 9 4 2 3" xfId="3852" xr:uid="{00000000-0005-0000-0000-0000561E0000}"/>
    <cellStyle name="Comma 3 9 4 2 3 3" xfId="13622" xr:uid="{00000000-0005-0000-0000-0000AA6A0000}"/>
    <cellStyle name="Comma 3 9 4 2 4 2" xfId="11468" xr:uid="{00000000-0005-0000-0000-0000B4590000}"/>
    <cellStyle name="Comma 3 9 4 2 6" xfId="9872" xr:uid="{00000000-0005-0000-0000-0000FB4C0000}"/>
    <cellStyle name="Comma 3 9 4 3" xfId="1169" xr:uid="{00000000-0005-0000-0000-000022090000}"/>
    <cellStyle name="Comma 3 9 4 3 3" xfId="10941" xr:uid="{00000000-0005-0000-0000-000076550000}"/>
    <cellStyle name="Comma 3 9 4 4" xfId="2227" xr:uid="{00000000-0005-0000-0000-00009D110000}"/>
    <cellStyle name="Comma 3 9 4 4 3" xfId="11997" xr:uid="{00000000-0005-0000-0000-0000F15D0000}"/>
    <cellStyle name="Comma 3 9 4 5 2" xfId="8242" xr:uid="{00000000-0005-0000-0000-000042400000}"/>
    <cellStyle name="Comma 3 9 4 6" xfId="5496" xr:uid="{00000000-0005-0000-0000-00000E2B0000}"/>
    <cellStyle name="Comma 3 9 4 6 3" xfId="15266" xr:uid="{00000000-0005-0000-0000-000062770000}"/>
    <cellStyle name="Comma 3 9 4 8" xfId="9345" xr:uid="{00000000-0005-0000-0000-0000BD480000}"/>
    <cellStyle name="Comma 3 9 5" xfId="689" xr:uid="{00000000-0005-0000-0000-00004F050000}"/>
    <cellStyle name="Comma 3 9 5 2 2" xfId="2868" xr:uid="{00000000-0005-0000-0000-000090160000}"/>
    <cellStyle name="Comma 3 9 5 2 2 3" xfId="12638" xr:uid="{00000000-0005-0000-0000-0000E4620000}"/>
    <cellStyle name="Comma 3 9 5 2 3 2" xfId="8883" xr:uid="{00000000-0005-0000-0000-000035450000}"/>
    <cellStyle name="Comma 3 9 5 2 4" xfId="6695" xr:uid="{00000000-0005-0000-0000-00003F340000}"/>
    <cellStyle name="Comma 3 9 5 2 5" xfId="5034" xr:uid="{00000000-0005-0000-0000-000086270000}"/>
    <cellStyle name="Comma 3 9 5 2 7" xfId="14804" xr:uid="{00000000-0005-0000-0000-0000DA730000}"/>
    <cellStyle name="Comma 3 9 5 3 2" xfId="6136" xr:uid="{00000000-0005-0000-0000-000001300000}"/>
    <cellStyle name="Comma 3 9 5 3 4" xfId="15906" xr:uid="{00000000-0005-0000-0000-0000557C0000}"/>
    <cellStyle name="Comma 3 9 5 4 2" xfId="7251" xr:uid="{00000000-0005-0000-0000-00007C380000}"/>
    <cellStyle name="Comma 3 9 5 5" xfId="3407" xr:uid="{00000000-0005-0000-0000-0000CD1A0000}"/>
    <cellStyle name="Comma 3 9 5 5 3" xfId="13177" xr:uid="{00000000-0005-0000-0000-000021670000}"/>
    <cellStyle name="Comma 3 9 5 6 2" xfId="10495" xr:uid="{00000000-0005-0000-0000-0000ED510000}"/>
    <cellStyle name="Comma 3 9 5 7" xfId="4475" xr:uid="{00000000-0005-0000-0000-000048230000}"/>
    <cellStyle name="Comma 3 9 5 9" xfId="14245" xr:uid="{00000000-0005-0000-0000-00009C6F0000}"/>
    <cellStyle name="Comma 3 9 6 2" xfId="1878" xr:uid="{00000000-0005-0000-0000-0000CA0E0000}"/>
    <cellStyle name="Comma 3 9 6 2 2 2" xfId="7877" xr:uid="{00000000-0005-0000-0000-00006F3D0000}"/>
    <cellStyle name="Comma 3 9 6 2 3" xfId="4033" xr:uid="{00000000-0005-0000-0000-0000C01F0000}"/>
    <cellStyle name="Comma 3 9 6 2 3 3" xfId="13803" xr:uid="{00000000-0005-0000-0000-0000146C0000}"/>
    <cellStyle name="Comma 3 9 6 2 4 2" xfId="11649" xr:uid="{00000000-0005-0000-0000-00001E5B0000}"/>
    <cellStyle name="Comma 3 9 6 2 6" xfId="10053" xr:uid="{00000000-0005-0000-0000-0000654E0000}"/>
    <cellStyle name="Comma 3 9 6 3" xfId="1350" xr:uid="{00000000-0005-0000-0000-00008C0A0000}"/>
    <cellStyle name="Comma 3 9 6 3 3" xfId="11121" xr:uid="{00000000-0005-0000-0000-0000E0560000}"/>
    <cellStyle name="Comma 3 9 6 4" xfId="2407" xr:uid="{00000000-0005-0000-0000-000007130000}"/>
    <cellStyle name="Comma 3 9 6 4 3" xfId="12177" xr:uid="{00000000-0005-0000-0000-00005B5F0000}"/>
    <cellStyle name="Comma 3 9 6 5 2" xfId="8422" xr:uid="{00000000-0005-0000-0000-0000AC410000}"/>
    <cellStyle name="Comma 3 9 6 6" xfId="5676" xr:uid="{00000000-0005-0000-0000-0000782C0000}"/>
    <cellStyle name="Comma 3 9 6 6 3" xfId="15446" xr:uid="{00000000-0005-0000-0000-0000CC780000}"/>
    <cellStyle name="Comma 3 9 6 8" xfId="9525" xr:uid="{00000000-0005-0000-0000-0000274A0000}"/>
    <cellStyle name="Comma 3 9 7" xfId="1430" xr:uid="{00000000-0005-0000-0000-0000390B0000}"/>
    <cellStyle name="Comma 3 9 7 2 2" xfId="7429" xr:uid="{00000000-0005-0000-0000-0000DE390000}"/>
    <cellStyle name="Comma 3 9 7 3" xfId="3585" xr:uid="{00000000-0005-0000-0000-00002F1C0000}"/>
    <cellStyle name="Comma 3 9 7 3 3" xfId="13355" xr:uid="{00000000-0005-0000-0000-000083680000}"/>
    <cellStyle name="Comma 3 9 7 4 2" xfId="11201" xr:uid="{00000000-0005-0000-0000-00008D570000}"/>
    <cellStyle name="Comma 3 9 7 6" xfId="9605" xr:uid="{00000000-0005-0000-0000-0000D44A0000}"/>
    <cellStyle name="Comma 3 9 8" xfId="902" xr:uid="{00000000-0005-0000-0000-0000FB060000}"/>
    <cellStyle name="Comma 3 9 8 3" xfId="10674" xr:uid="{00000000-0005-0000-0000-00004F530000}"/>
    <cellStyle name="Comma 3 9 9" xfId="1960" xr:uid="{00000000-0005-0000-0000-0000770F0000}"/>
    <cellStyle name="Comma 3 9 9 3" xfId="11731" xr:uid="{00000000-0005-0000-0000-0000CB5B0000}"/>
    <cellStyle name="Comma 30 10" xfId="3057" xr:uid="{00000000-0005-0000-0000-000011180000}"/>
    <cellStyle name="Comma 30 10 3" xfId="12827" xr:uid="{00000000-0005-0000-0000-000065640000}"/>
    <cellStyle name="Comma 30 11 2" xfId="10145" xr:uid="{00000000-0005-0000-0000-0000314F0000}"/>
    <cellStyle name="Comma 30 12" xfId="4125" xr:uid="{00000000-0005-0000-0000-00008C200000}"/>
    <cellStyle name="Comma 30 14" xfId="13895" xr:uid="{00000000-0005-0000-0000-0000E06C0000}"/>
    <cellStyle name="Comma 30 2 2" xfId="1531" xr:uid="{00000000-0005-0000-0000-00000F0C0000}"/>
    <cellStyle name="Comma 30 2 2 2 2" xfId="7530" xr:uid="{00000000-0005-0000-0000-0000B43A0000}"/>
    <cellStyle name="Comma 30 2 2 3" xfId="3686" xr:uid="{00000000-0005-0000-0000-0000051D0000}"/>
    <cellStyle name="Comma 30 2 2 3 3" xfId="13456" xr:uid="{00000000-0005-0000-0000-000059690000}"/>
    <cellStyle name="Comma 30 2 2 4 2" xfId="11302" xr:uid="{00000000-0005-0000-0000-000063580000}"/>
    <cellStyle name="Comma 30 2 2 6" xfId="9706" xr:uid="{00000000-0005-0000-0000-0000AA4B0000}"/>
    <cellStyle name="Comma 30 2 3" xfId="1003" xr:uid="{00000000-0005-0000-0000-0000D1070000}"/>
    <cellStyle name="Comma 30 2 3 3" xfId="10775" xr:uid="{00000000-0005-0000-0000-000025540000}"/>
    <cellStyle name="Comma 30 2 4" xfId="2061" xr:uid="{00000000-0005-0000-0000-00004C100000}"/>
    <cellStyle name="Comma 30 2 4 3" xfId="11831" xr:uid="{00000000-0005-0000-0000-0000A05C0000}"/>
    <cellStyle name="Comma 30 2 5 2" xfId="8076" xr:uid="{00000000-0005-0000-0000-0000F13E0000}"/>
    <cellStyle name="Comma 30 2 6" xfId="5330" xr:uid="{00000000-0005-0000-0000-0000BD290000}"/>
    <cellStyle name="Comma 30 2 6 3" xfId="15100" xr:uid="{00000000-0005-0000-0000-000011760000}"/>
    <cellStyle name="Comma 30 2 8" xfId="9179" xr:uid="{00000000-0005-0000-0000-00006C470000}"/>
    <cellStyle name="Comma 30 3" xfId="469" xr:uid="{00000000-0005-0000-0000-000095030000}"/>
    <cellStyle name="Comma 30 3 2 2" xfId="2702" xr:uid="{00000000-0005-0000-0000-000043150000}"/>
    <cellStyle name="Comma 30 3 2 2 3" xfId="12472" xr:uid="{00000000-0005-0000-0000-000097610000}"/>
    <cellStyle name="Comma 30 3 2 3 2" xfId="8717" xr:uid="{00000000-0005-0000-0000-0000E8430000}"/>
    <cellStyle name="Comma 30 3 2 4" xfId="6529" xr:uid="{00000000-0005-0000-0000-0000F2320000}"/>
    <cellStyle name="Comma 30 3 2 5" xfId="4868" xr:uid="{00000000-0005-0000-0000-000039260000}"/>
    <cellStyle name="Comma 30 3 2 7" xfId="14638" xr:uid="{00000000-0005-0000-0000-00008D720000}"/>
    <cellStyle name="Comma 30 3 3 2" xfId="5970" xr:uid="{00000000-0005-0000-0000-0000B42E0000}"/>
    <cellStyle name="Comma 30 3 3 4" xfId="15740" xr:uid="{00000000-0005-0000-0000-0000087B0000}"/>
    <cellStyle name="Comma 30 3 4 2" xfId="7085" xr:uid="{00000000-0005-0000-0000-00002F370000}"/>
    <cellStyle name="Comma 30 3 5" xfId="3241" xr:uid="{00000000-0005-0000-0000-000080190000}"/>
    <cellStyle name="Comma 30 3 5 3" xfId="13011" xr:uid="{00000000-0005-0000-0000-0000D4650000}"/>
    <cellStyle name="Comma 30 3 6 2" xfId="10329" xr:uid="{00000000-0005-0000-0000-0000A0500000}"/>
    <cellStyle name="Comma 30 3 7" xfId="4309" xr:uid="{00000000-0005-0000-0000-0000FB210000}"/>
    <cellStyle name="Comma 30 3 9" xfId="14079" xr:uid="{00000000-0005-0000-0000-00004F6E0000}"/>
    <cellStyle name="Comma 30 4 2" xfId="1713" xr:uid="{00000000-0005-0000-0000-00007F0D0000}"/>
    <cellStyle name="Comma 30 4 2 2 2" xfId="7712" xr:uid="{00000000-0005-0000-0000-0000243C0000}"/>
    <cellStyle name="Comma 30 4 2 3" xfId="3868" xr:uid="{00000000-0005-0000-0000-0000751E0000}"/>
    <cellStyle name="Comma 30 4 2 3 3" xfId="13638" xr:uid="{00000000-0005-0000-0000-0000C96A0000}"/>
    <cellStyle name="Comma 30 4 2 4 2" xfId="11484" xr:uid="{00000000-0005-0000-0000-0000D3590000}"/>
    <cellStyle name="Comma 30 4 2 6" xfId="9888" xr:uid="{00000000-0005-0000-0000-00001A4D0000}"/>
    <cellStyle name="Comma 30 4 3" xfId="1185" xr:uid="{00000000-0005-0000-0000-000041090000}"/>
    <cellStyle name="Comma 30 4 3 3" xfId="10957" xr:uid="{00000000-0005-0000-0000-000095550000}"/>
    <cellStyle name="Comma 30 4 4" xfId="2243" xr:uid="{00000000-0005-0000-0000-0000BC110000}"/>
    <cellStyle name="Comma 30 4 4 3" xfId="12013" xr:uid="{00000000-0005-0000-0000-0000105E0000}"/>
    <cellStyle name="Comma 30 4 5 2" xfId="8258" xr:uid="{00000000-0005-0000-0000-000061400000}"/>
    <cellStyle name="Comma 30 4 6" xfId="5512" xr:uid="{00000000-0005-0000-0000-00002D2B0000}"/>
    <cellStyle name="Comma 30 4 6 3" xfId="15282" xr:uid="{00000000-0005-0000-0000-000081770000}"/>
    <cellStyle name="Comma 30 4 8" xfId="9361" xr:uid="{00000000-0005-0000-0000-0000DC480000}"/>
    <cellStyle name="Comma 30 5" xfId="705" xr:uid="{00000000-0005-0000-0000-00006E050000}"/>
    <cellStyle name="Comma 30 5 2 2" xfId="2884" xr:uid="{00000000-0005-0000-0000-0000AF160000}"/>
    <cellStyle name="Comma 30 5 2 2 3" xfId="12654" xr:uid="{00000000-0005-0000-0000-000003630000}"/>
    <cellStyle name="Comma 30 5 2 3 2" xfId="8899" xr:uid="{00000000-0005-0000-0000-000054450000}"/>
    <cellStyle name="Comma 30 5 2 4" xfId="6711" xr:uid="{00000000-0005-0000-0000-00005E340000}"/>
    <cellStyle name="Comma 30 5 2 5" xfId="5050" xr:uid="{00000000-0005-0000-0000-0000A5270000}"/>
    <cellStyle name="Comma 30 5 2 7" xfId="14820" xr:uid="{00000000-0005-0000-0000-0000F9730000}"/>
    <cellStyle name="Comma 30 5 3 2" xfId="6152" xr:uid="{00000000-0005-0000-0000-000020300000}"/>
    <cellStyle name="Comma 30 5 3 4" xfId="15922" xr:uid="{00000000-0005-0000-0000-0000747C0000}"/>
    <cellStyle name="Comma 30 5 4 2" xfId="7267" xr:uid="{00000000-0005-0000-0000-00009B380000}"/>
    <cellStyle name="Comma 30 5 5" xfId="3423" xr:uid="{00000000-0005-0000-0000-0000EC1A0000}"/>
    <cellStyle name="Comma 30 5 5 3" xfId="13193" xr:uid="{00000000-0005-0000-0000-000040670000}"/>
    <cellStyle name="Comma 30 5 6 2" xfId="10511" xr:uid="{00000000-0005-0000-0000-00000C520000}"/>
    <cellStyle name="Comma 30 5 7" xfId="4491" xr:uid="{00000000-0005-0000-0000-000067230000}"/>
    <cellStyle name="Comma 30 5 9" xfId="14261" xr:uid="{00000000-0005-0000-0000-0000BB6F0000}"/>
    <cellStyle name="Comma 30 6 2" xfId="1894" xr:uid="{00000000-0005-0000-0000-0000E90E0000}"/>
    <cellStyle name="Comma 30 6 2 2 2" xfId="7893" xr:uid="{00000000-0005-0000-0000-00008E3D0000}"/>
    <cellStyle name="Comma 30 6 2 3" xfId="4049" xr:uid="{00000000-0005-0000-0000-0000DF1F0000}"/>
    <cellStyle name="Comma 30 6 2 3 3" xfId="13819" xr:uid="{00000000-0005-0000-0000-0000336C0000}"/>
    <cellStyle name="Comma 30 6 2 4 2" xfId="11665" xr:uid="{00000000-0005-0000-0000-00003D5B0000}"/>
    <cellStyle name="Comma 30 6 2 6" xfId="10069" xr:uid="{00000000-0005-0000-0000-0000844E0000}"/>
    <cellStyle name="Comma 30 6 3" xfId="1366" xr:uid="{00000000-0005-0000-0000-0000AB0A0000}"/>
    <cellStyle name="Comma 30 6 3 3" xfId="11137" xr:uid="{00000000-0005-0000-0000-0000FF560000}"/>
    <cellStyle name="Comma 30 6 4 2" xfId="7365" xr:uid="{00000000-0005-0000-0000-000050390000}"/>
    <cellStyle name="Comma 30 6 5" xfId="3521" xr:uid="{00000000-0005-0000-0000-0000A11B0000}"/>
    <cellStyle name="Comma 30 6 5 3" xfId="13291" xr:uid="{00000000-0005-0000-0000-0000F5670000}"/>
    <cellStyle name="Comma 30 6 6 2" xfId="10609" xr:uid="{00000000-0005-0000-0000-0000C1520000}"/>
    <cellStyle name="Comma 30 6 7" xfId="4589" xr:uid="{00000000-0005-0000-0000-00001C240000}"/>
    <cellStyle name="Comma 30 6 9" xfId="14359" xr:uid="{00000000-0005-0000-0000-000070700000}"/>
    <cellStyle name="Comma 30 7 2" xfId="2516" xr:uid="{00000000-0005-0000-0000-0000D3130000}"/>
    <cellStyle name="Comma 30 7 2 3" xfId="12286" xr:uid="{00000000-0005-0000-0000-000027600000}"/>
    <cellStyle name="Comma 30 7 3 2" xfId="8531" xr:uid="{00000000-0005-0000-0000-000078420000}"/>
    <cellStyle name="Comma 30 7 4" xfId="6343" xr:uid="{00000000-0005-0000-0000-000082310000}"/>
    <cellStyle name="Comma 30 7 5" xfId="4682" xr:uid="{00000000-0005-0000-0000-0000C9240000}"/>
    <cellStyle name="Comma 30 7 7" xfId="14452" xr:uid="{00000000-0005-0000-0000-00001D710000}"/>
    <cellStyle name="Comma 30 8 2" xfId="5784" xr:uid="{00000000-0005-0000-0000-0000442D0000}"/>
    <cellStyle name="Comma 30 8 4" xfId="15553" xr:uid="{00000000-0005-0000-0000-000098790000}"/>
    <cellStyle name="Comma 30 9 2" xfId="6899" xr:uid="{00000000-0005-0000-0000-0000C0350000}"/>
    <cellStyle name="Comma 31" xfId="112" xr:uid="{00000000-0005-0000-0000-0000CD000000}"/>
    <cellStyle name="Comma 31 10 2" xfId="7991" xr:uid="{00000000-0005-0000-0000-00003C3E0000}"/>
    <cellStyle name="Comma 31 11" xfId="5245" xr:uid="{00000000-0005-0000-0000-000008290000}"/>
    <cellStyle name="Comma 31 11 3" xfId="15015" xr:uid="{00000000-0005-0000-0000-00005C750000}"/>
    <cellStyle name="Comma 31 13" xfId="9094" xr:uid="{00000000-0005-0000-0000-0000B7460000}"/>
    <cellStyle name="Comma 31 2" xfId="329" xr:uid="{00000000-0005-0000-0000-000071020000}"/>
    <cellStyle name="Comma 31 2 2 2" xfId="2615" xr:uid="{00000000-0005-0000-0000-00008B140000}"/>
    <cellStyle name="Comma 31 2 2 2 3" xfId="12385" xr:uid="{00000000-0005-0000-0000-0000DF600000}"/>
    <cellStyle name="Comma 31 2 2 3 2" xfId="8630" xr:uid="{00000000-0005-0000-0000-000030430000}"/>
    <cellStyle name="Comma 31 2 2 4" xfId="6442" xr:uid="{00000000-0005-0000-0000-00003A320000}"/>
    <cellStyle name="Comma 31 2 2 5" xfId="4781" xr:uid="{00000000-0005-0000-0000-000081250000}"/>
    <cellStyle name="Comma 31 2 2 7" xfId="14551" xr:uid="{00000000-0005-0000-0000-0000D5710000}"/>
    <cellStyle name="Comma 31 2 3 2" xfId="5883" xr:uid="{00000000-0005-0000-0000-0000FC2D0000}"/>
    <cellStyle name="Comma 31 2 3 4" xfId="15653" xr:uid="{00000000-0005-0000-0000-0000507A0000}"/>
    <cellStyle name="Comma 31 2 4 2" xfId="6998" xr:uid="{00000000-0005-0000-0000-000077360000}"/>
    <cellStyle name="Comma 31 2 5" xfId="3154" xr:uid="{00000000-0005-0000-0000-0000C8180000}"/>
    <cellStyle name="Comma 31 2 5 3" xfId="12924" xr:uid="{00000000-0005-0000-0000-00001C650000}"/>
    <cellStyle name="Comma 31 2 6 2" xfId="10242" xr:uid="{00000000-0005-0000-0000-0000E84F0000}"/>
    <cellStyle name="Comma 31 2 7" xfId="4222" xr:uid="{00000000-0005-0000-0000-000043210000}"/>
    <cellStyle name="Comma 31 2 9" xfId="13992" xr:uid="{00000000-0005-0000-0000-0000976D0000}"/>
    <cellStyle name="Comma 31 3 2" xfId="1629" xr:uid="{00000000-0005-0000-0000-0000C90C0000}"/>
    <cellStyle name="Comma 31 3 2 2 2" xfId="7628" xr:uid="{00000000-0005-0000-0000-00006E3B0000}"/>
    <cellStyle name="Comma 31 3 2 3" xfId="3784" xr:uid="{00000000-0005-0000-0000-0000BF1D0000}"/>
    <cellStyle name="Comma 31 3 2 3 3" xfId="13554" xr:uid="{00000000-0005-0000-0000-0000136A0000}"/>
    <cellStyle name="Comma 31 3 2 4 2" xfId="11400" xr:uid="{00000000-0005-0000-0000-00001D590000}"/>
    <cellStyle name="Comma 31 3 2 6" xfId="9804" xr:uid="{00000000-0005-0000-0000-0000644C0000}"/>
    <cellStyle name="Comma 31 3 3" xfId="1101" xr:uid="{00000000-0005-0000-0000-00008B080000}"/>
    <cellStyle name="Comma 31 3 3 3" xfId="10873" xr:uid="{00000000-0005-0000-0000-0000DF540000}"/>
    <cellStyle name="Comma 31 3 4" xfId="2159" xr:uid="{00000000-0005-0000-0000-000006110000}"/>
    <cellStyle name="Comma 31 3 4 3" xfId="11929" xr:uid="{00000000-0005-0000-0000-00005A5D0000}"/>
    <cellStyle name="Comma 31 3 5 2" xfId="8174" xr:uid="{00000000-0005-0000-0000-0000AB3F0000}"/>
    <cellStyle name="Comma 31 3 6" xfId="5428" xr:uid="{00000000-0005-0000-0000-0000772A0000}"/>
    <cellStyle name="Comma 31 3 6 3" xfId="15198" xr:uid="{00000000-0005-0000-0000-0000CB760000}"/>
    <cellStyle name="Comma 31 3 8" xfId="9277" xr:uid="{00000000-0005-0000-0000-000026480000}"/>
    <cellStyle name="Comma 31 4" xfId="595" xr:uid="{00000000-0005-0000-0000-000081040000}"/>
    <cellStyle name="Comma 31 4 2 2" xfId="2801" xr:uid="{00000000-0005-0000-0000-0000FB150000}"/>
    <cellStyle name="Comma 31 4 2 2 3" xfId="12571" xr:uid="{00000000-0005-0000-0000-00004F620000}"/>
    <cellStyle name="Comma 31 4 2 3 2" xfId="8816" xr:uid="{00000000-0005-0000-0000-0000A0440000}"/>
    <cellStyle name="Comma 31 4 2 4" xfId="6628" xr:uid="{00000000-0005-0000-0000-0000AA330000}"/>
    <cellStyle name="Comma 31 4 2 5" xfId="4967" xr:uid="{00000000-0005-0000-0000-0000F1260000}"/>
    <cellStyle name="Comma 31 4 2 7" xfId="14737" xr:uid="{00000000-0005-0000-0000-000045730000}"/>
    <cellStyle name="Comma 31 4 3 2" xfId="6069" xr:uid="{00000000-0005-0000-0000-00006C2F0000}"/>
    <cellStyle name="Comma 31 4 3 4" xfId="15839" xr:uid="{00000000-0005-0000-0000-0000C07B0000}"/>
    <cellStyle name="Comma 31 4 4 2" xfId="7184" xr:uid="{00000000-0005-0000-0000-0000E7370000}"/>
    <cellStyle name="Comma 31 4 5" xfId="3340" xr:uid="{00000000-0005-0000-0000-0000381A0000}"/>
    <cellStyle name="Comma 31 4 5 3" xfId="13110" xr:uid="{00000000-0005-0000-0000-00008C660000}"/>
    <cellStyle name="Comma 31 4 6 2" xfId="10428" xr:uid="{00000000-0005-0000-0000-000058510000}"/>
    <cellStyle name="Comma 31 4 7" xfId="4408" xr:uid="{00000000-0005-0000-0000-0000B3220000}"/>
    <cellStyle name="Comma 31 4 9" xfId="14178" xr:uid="{00000000-0005-0000-0000-0000076F0000}"/>
    <cellStyle name="Comma 31 5 2" xfId="1811" xr:uid="{00000000-0005-0000-0000-0000350E0000}"/>
    <cellStyle name="Comma 31 5 2 2 2" xfId="7810" xr:uid="{00000000-0005-0000-0000-0000DA3C0000}"/>
    <cellStyle name="Comma 31 5 2 3" xfId="3966" xr:uid="{00000000-0005-0000-0000-00002B1F0000}"/>
    <cellStyle name="Comma 31 5 2 3 3" xfId="13736" xr:uid="{00000000-0005-0000-0000-00007F6B0000}"/>
    <cellStyle name="Comma 31 5 2 4 2" xfId="11582" xr:uid="{00000000-0005-0000-0000-0000895A0000}"/>
    <cellStyle name="Comma 31 5 2 6" xfId="9986" xr:uid="{00000000-0005-0000-0000-0000D04D0000}"/>
    <cellStyle name="Comma 31 5 3" xfId="1283" xr:uid="{00000000-0005-0000-0000-0000F7090000}"/>
    <cellStyle name="Comma 31 5 3 3" xfId="11055" xr:uid="{00000000-0005-0000-0000-00004B560000}"/>
    <cellStyle name="Comma 31 5 4" xfId="2341" xr:uid="{00000000-0005-0000-0000-000072120000}"/>
    <cellStyle name="Comma 31 5 4 3" xfId="12111" xr:uid="{00000000-0005-0000-0000-0000C65E0000}"/>
    <cellStyle name="Comma 31 5 5 2" xfId="8356" xr:uid="{00000000-0005-0000-0000-000017410000}"/>
    <cellStyle name="Comma 31 5 6" xfId="5610" xr:uid="{00000000-0005-0000-0000-0000E32B0000}"/>
    <cellStyle name="Comma 31 5 6 3" xfId="15380" xr:uid="{00000000-0005-0000-0000-000037780000}"/>
    <cellStyle name="Comma 31 5 8" xfId="9459" xr:uid="{00000000-0005-0000-0000-000092490000}"/>
    <cellStyle name="Comma 31 6" xfId="829" xr:uid="{00000000-0005-0000-0000-00005A060000}"/>
    <cellStyle name="Comma 31 6 2 2" xfId="2982" xr:uid="{00000000-0005-0000-0000-000065170000}"/>
    <cellStyle name="Comma 31 6 2 2 3" xfId="12752" xr:uid="{00000000-0005-0000-0000-0000B9630000}"/>
    <cellStyle name="Comma 31 6 2 3 2" xfId="8997" xr:uid="{00000000-0005-0000-0000-00000A460000}"/>
    <cellStyle name="Comma 31 6 2 4" xfId="6809" xr:uid="{00000000-0005-0000-0000-000014350000}"/>
    <cellStyle name="Comma 31 6 2 5" xfId="5148" xr:uid="{00000000-0005-0000-0000-00005B280000}"/>
    <cellStyle name="Comma 31 6 2 7" xfId="14918" xr:uid="{00000000-0005-0000-0000-0000AF740000}"/>
    <cellStyle name="Comma 31 6 3 2" xfId="6251" xr:uid="{00000000-0005-0000-0000-0000D6300000}"/>
    <cellStyle name="Comma 31 6 4" xfId="2424" xr:uid="{00000000-0005-0000-0000-000027130000}"/>
    <cellStyle name="Comma 31 6 4 3" xfId="12194" xr:uid="{00000000-0005-0000-0000-00007B5F0000}"/>
    <cellStyle name="Comma 31 6 5 2" xfId="8439" xr:uid="{00000000-0005-0000-0000-0000CC410000}"/>
    <cellStyle name="Comma 31 6 6" xfId="5693" xr:uid="{00000000-0005-0000-0000-0000982C0000}"/>
    <cellStyle name="Comma 31 6 6 3" xfId="15463" xr:uid="{00000000-0005-0000-0000-0000EC780000}"/>
    <cellStyle name="Comma 31 6 8" xfId="9542" xr:uid="{00000000-0005-0000-0000-0000474A0000}"/>
    <cellStyle name="Comma 31 7" xfId="1447" xr:uid="{00000000-0005-0000-0000-0000590B0000}"/>
    <cellStyle name="Comma 31 7 2 2" xfId="7446" xr:uid="{00000000-0005-0000-0000-0000FE390000}"/>
    <cellStyle name="Comma 31 7 3" xfId="3602" xr:uid="{00000000-0005-0000-0000-00004F1C0000}"/>
    <cellStyle name="Comma 31 7 3 3" xfId="13372" xr:uid="{00000000-0005-0000-0000-0000A3680000}"/>
    <cellStyle name="Comma 31 7 4 2" xfId="11218" xr:uid="{00000000-0005-0000-0000-0000AD570000}"/>
    <cellStyle name="Comma 31 7 6" xfId="9622" xr:uid="{00000000-0005-0000-0000-0000F44A0000}"/>
    <cellStyle name="Comma 31 8" xfId="919" xr:uid="{00000000-0005-0000-0000-00001B070000}"/>
    <cellStyle name="Comma 31 8 3" xfId="10691" xr:uid="{00000000-0005-0000-0000-00006F530000}"/>
    <cellStyle name="Comma 31 8 4" xfId="15554" xr:uid="{00000000-0005-0000-0000-000099790000}"/>
    <cellStyle name="Comma 31 9" xfId="1977" xr:uid="{00000000-0005-0000-0000-0000970F0000}"/>
    <cellStyle name="Comma 31 9 2" xfId="6900" xr:uid="{00000000-0005-0000-0000-0000C1350000}"/>
    <cellStyle name="Comma 32" xfId="113" xr:uid="{00000000-0005-0000-0000-0000CE000000}"/>
    <cellStyle name="Comma 32 10 2" xfId="7992" xr:uid="{00000000-0005-0000-0000-00003D3E0000}"/>
    <cellStyle name="Comma 32 11" xfId="5246" xr:uid="{00000000-0005-0000-0000-000009290000}"/>
    <cellStyle name="Comma 32 11 3" xfId="15016" xr:uid="{00000000-0005-0000-0000-00005D750000}"/>
    <cellStyle name="Comma 32 13" xfId="9095" xr:uid="{00000000-0005-0000-0000-0000B8460000}"/>
    <cellStyle name="Comma 32 2" xfId="330" xr:uid="{00000000-0005-0000-0000-000072020000}"/>
    <cellStyle name="Comma 32 2 2 2" xfId="2616" xr:uid="{00000000-0005-0000-0000-00008C140000}"/>
    <cellStyle name="Comma 32 2 2 2 3" xfId="12386" xr:uid="{00000000-0005-0000-0000-0000E0600000}"/>
    <cellStyle name="Comma 32 2 2 3 2" xfId="8631" xr:uid="{00000000-0005-0000-0000-000031430000}"/>
    <cellStyle name="Comma 32 2 2 4" xfId="6443" xr:uid="{00000000-0005-0000-0000-00003B320000}"/>
    <cellStyle name="Comma 32 2 2 5" xfId="4782" xr:uid="{00000000-0005-0000-0000-000082250000}"/>
    <cellStyle name="Comma 32 2 2 7" xfId="14552" xr:uid="{00000000-0005-0000-0000-0000D6710000}"/>
    <cellStyle name="Comma 32 2 3 2" xfId="5884" xr:uid="{00000000-0005-0000-0000-0000FD2D0000}"/>
    <cellStyle name="Comma 32 2 3 4" xfId="15654" xr:uid="{00000000-0005-0000-0000-0000517A0000}"/>
    <cellStyle name="Comma 32 2 4 2" xfId="6999" xr:uid="{00000000-0005-0000-0000-000078360000}"/>
    <cellStyle name="Comma 32 2 5" xfId="3155" xr:uid="{00000000-0005-0000-0000-0000C9180000}"/>
    <cellStyle name="Comma 32 2 5 3" xfId="12925" xr:uid="{00000000-0005-0000-0000-00001D650000}"/>
    <cellStyle name="Comma 32 2 6 2" xfId="10243" xr:uid="{00000000-0005-0000-0000-0000E94F0000}"/>
    <cellStyle name="Comma 32 2 7" xfId="4223" xr:uid="{00000000-0005-0000-0000-000044210000}"/>
    <cellStyle name="Comma 32 2 9" xfId="13993" xr:uid="{00000000-0005-0000-0000-0000986D0000}"/>
    <cellStyle name="Comma 32 3 2" xfId="1630" xr:uid="{00000000-0005-0000-0000-0000CA0C0000}"/>
    <cellStyle name="Comma 32 3 2 2 2" xfId="7629" xr:uid="{00000000-0005-0000-0000-00006F3B0000}"/>
    <cellStyle name="Comma 32 3 2 3" xfId="3785" xr:uid="{00000000-0005-0000-0000-0000C01D0000}"/>
    <cellStyle name="Comma 32 3 2 3 3" xfId="13555" xr:uid="{00000000-0005-0000-0000-0000146A0000}"/>
    <cellStyle name="Comma 32 3 2 4 2" xfId="11401" xr:uid="{00000000-0005-0000-0000-00001E590000}"/>
    <cellStyle name="Comma 32 3 2 6" xfId="9805" xr:uid="{00000000-0005-0000-0000-0000654C0000}"/>
    <cellStyle name="Comma 32 3 3" xfId="1102" xr:uid="{00000000-0005-0000-0000-00008C080000}"/>
    <cellStyle name="Comma 32 3 3 3" xfId="10874" xr:uid="{00000000-0005-0000-0000-0000E0540000}"/>
    <cellStyle name="Comma 32 3 4" xfId="2160" xr:uid="{00000000-0005-0000-0000-000007110000}"/>
    <cellStyle name="Comma 32 3 4 3" xfId="11930" xr:uid="{00000000-0005-0000-0000-00005B5D0000}"/>
    <cellStyle name="Comma 32 3 5 2" xfId="8175" xr:uid="{00000000-0005-0000-0000-0000AC3F0000}"/>
    <cellStyle name="Comma 32 3 6" xfId="5429" xr:uid="{00000000-0005-0000-0000-0000782A0000}"/>
    <cellStyle name="Comma 32 3 6 3" xfId="15199" xr:uid="{00000000-0005-0000-0000-0000CC760000}"/>
    <cellStyle name="Comma 32 3 8" xfId="9278" xr:uid="{00000000-0005-0000-0000-000027480000}"/>
    <cellStyle name="Comma 32 4" xfId="596" xr:uid="{00000000-0005-0000-0000-000082040000}"/>
    <cellStyle name="Comma 32 4 2 2" xfId="2802" xr:uid="{00000000-0005-0000-0000-0000FC150000}"/>
    <cellStyle name="Comma 32 4 2 2 3" xfId="12572" xr:uid="{00000000-0005-0000-0000-000050620000}"/>
    <cellStyle name="Comma 32 4 2 3 2" xfId="8817" xr:uid="{00000000-0005-0000-0000-0000A1440000}"/>
    <cellStyle name="Comma 32 4 2 4" xfId="6629" xr:uid="{00000000-0005-0000-0000-0000AB330000}"/>
    <cellStyle name="Comma 32 4 2 5" xfId="4968" xr:uid="{00000000-0005-0000-0000-0000F2260000}"/>
    <cellStyle name="Comma 32 4 2 7" xfId="14738" xr:uid="{00000000-0005-0000-0000-000046730000}"/>
    <cellStyle name="Comma 32 4 3 2" xfId="6070" xr:uid="{00000000-0005-0000-0000-00006D2F0000}"/>
    <cellStyle name="Comma 32 4 3 4" xfId="15840" xr:uid="{00000000-0005-0000-0000-0000C17B0000}"/>
    <cellStyle name="Comma 32 4 4 2" xfId="7185" xr:uid="{00000000-0005-0000-0000-0000E8370000}"/>
    <cellStyle name="Comma 32 4 5" xfId="3341" xr:uid="{00000000-0005-0000-0000-0000391A0000}"/>
    <cellStyle name="Comma 32 4 5 3" xfId="13111" xr:uid="{00000000-0005-0000-0000-00008D660000}"/>
    <cellStyle name="Comma 32 4 6 2" xfId="10429" xr:uid="{00000000-0005-0000-0000-000059510000}"/>
    <cellStyle name="Comma 32 4 7" xfId="4409" xr:uid="{00000000-0005-0000-0000-0000B4220000}"/>
    <cellStyle name="Comma 32 4 9" xfId="14179" xr:uid="{00000000-0005-0000-0000-0000086F0000}"/>
    <cellStyle name="Comma 32 5 2" xfId="1812" xr:uid="{00000000-0005-0000-0000-0000360E0000}"/>
    <cellStyle name="Comma 32 5 2 2 2" xfId="7811" xr:uid="{00000000-0005-0000-0000-0000DB3C0000}"/>
    <cellStyle name="Comma 32 5 2 3" xfId="3967" xr:uid="{00000000-0005-0000-0000-00002C1F0000}"/>
    <cellStyle name="Comma 32 5 2 3 3" xfId="13737" xr:uid="{00000000-0005-0000-0000-0000806B0000}"/>
    <cellStyle name="Comma 32 5 2 4 2" xfId="11583" xr:uid="{00000000-0005-0000-0000-00008A5A0000}"/>
    <cellStyle name="Comma 32 5 2 6" xfId="9987" xr:uid="{00000000-0005-0000-0000-0000D14D0000}"/>
    <cellStyle name="Comma 32 5 3" xfId="1284" xr:uid="{00000000-0005-0000-0000-0000F8090000}"/>
    <cellStyle name="Comma 32 5 3 3" xfId="11056" xr:uid="{00000000-0005-0000-0000-00004C560000}"/>
    <cellStyle name="Comma 32 5 4" xfId="2342" xr:uid="{00000000-0005-0000-0000-000073120000}"/>
    <cellStyle name="Comma 32 5 4 3" xfId="12112" xr:uid="{00000000-0005-0000-0000-0000C75E0000}"/>
    <cellStyle name="Comma 32 5 5 2" xfId="8357" xr:uid="{00000000-0005-0000-0000-000018410000}"/>
    <cellStyle name="Comma 32 5 6" xfId="5611" xr:uid="{00000000-0005-0000-0000-0000E42B0000}"/>
    <cellStyle name="Comma 32 5 6 3" xfId="15381" xr:uid="{00000000-0005-0000-0000-000038780000}"/>
    <cellStyle name="Comma 32 5 8" xfId="9460" xr:uid="{00000000-0005-0000-0000-000093490000}"/>
    <cellStyle name="Comma 32 6" xfId="830" xr:uid="{00000000-0005-0000-0000-00005B060000}"/>
    <cellStyle name="Comma 32 6 2 2" xfId="2983" xr:uid="{00000000-0005-0000-0000-000066170000}"/>
    <cellStyle name="Comma 32 6 2 2 3" xfId="12753" xr:uid="{00000000-0005-0000-0000-0000BA630000}"/>
    <cellStyle name="Comma 32 6 2 3 2" xfId="8998" xr:uid="{00000000-0005-0000-0000-00000B460000}"/>
    <cellStyle name="Comma 32 6 2 4" xfId="6810" xr:uid="{00000000-0005-0000-0000-000015350000}"/>
    <cellStyle name="Comma 32 6 2 5" xfId="5149" xr:uid="{00000000-0005-0000-0000-00005C280000}"/>
    <cellStyle name="Comma 32 6 2 7" xfId="14919" xr:uid="{00000000-0005-0000-0000-0000B0740000}"/>
    <cellStyle name="Comma 32 6 3 2" xfId="6252" xr:uid="{00000000-0005-0000-0000-0000D7300000}"/>
    <cellStyle name="Comma 32 6 4" xfId="2425" xr:uid="{00000000-0005-0000-0000-000028130000}"/>
    <cellStyle name="Comma 32 6 4 3" xfId="12195" xr:uid="{00000000-0005-0000-0000-00007C5F0000}"/>
    <cellStyle name="Comma 32 6 5 2" xfId="8440" xr:uid="{00000000-0005-0000-0000-0000CD410000}"/>
    <cellStyle name="Comma 32 6 6" xfId="5694" xr:uid="{00000000-0005-0000-0000-0000992C0000}"/>
    <cellStyle name="Comma 32 6 6 3" xfId="15464" xr:uid="{00000000-0005-0000-0000-0000ED780000}"/>
    <cellStyle name="Comma 32 6 8" xfId="9543" xr:uid="{00000000-0005-0000-0000-0000484A0000}"/>
    <cellStyle name="Comma 32 7" xfId="1448" xr:uid="{00000000-0005-0000-0000-00005A0B0000}"/>
    <cellStyle name="Comma 32 7 2 2" xfId="7447" xr:uid="{00000000-0005-0000-0000-0000FF390000}"/>
    <cellStyle name="Comma 32 7 3" xfId="3603" xr:uid="{00000000-0005-0000-0000-0000501C0000}"/>
    <cellStyle name="Comma 32 7 3 3" xfId="13373" xr:uid="{00000000-0005-0000-0000-0000A4680000}"/>
    <cellStyle name="Comma 32 7 4 2" xfId="11219" xr:uid="{00000000-0005-0000-0000-0000AE570000}"/>
    <cellStyle name="Comma 32 7 6" xfId="9623" xr:uid="{00000000-0005-0000-0000-0000F54A0000}"/>
    <cellStyle name="Comma 32 8" xfId="920" xr:uid="{00000000-0005-0000-0000-00001C070000}"/>
    <cellStyle name="Comma 32 8 3" xfId="10692" xr:uid="{00000000-0005-0000-0000-000070530000}"/>
    <cellStyle name="Comma 32 9" xfId="1978" xr:uid="{00000000-0005-0000-0000-0000980F0000}"/>
    <cellStyle name="Comma 32 9 3" xfId="11748" xr:uid="{00000000-0005-0000-0000-0000EC5B0000}"/>
    <cellStyle name="Comma 33 10" xfId="3058" xr:uid="{00000000-0005-0000-0000-000014180000}"/>
    <cellStyle name="Comma 33 10 3" xfId="12828" xr:uid="{00000000-0005-0000-0000-000068640000}"/>
    <cellStyle name="Comma 33 11 2" xfId="10146" xr:uid="{00000000-0005-0000-0000-0000344F0000}"/>
    <cellStyle name="Comma 33 12" xfId="4126" xr:uid="{00000000-0005-0000-0000-00008F200000}"/>
    <cellStyle name="Comma 33 14" xfId="13896" xr:uid="{00000000-0005-0000-0000-0000E36C0000}"/>
    <cellStyle name="Comma 33 2 2" xfId="1532" xr:uid="{00000000-0005-0000-0000-0000120C0000}"/>
    <cellStyle name="Comma 33 2 2 2 2" xfId="7531" xr:uid="{00000000-0005-0000-0000-0000B73A0000}"/>
    <cellStyle name="Comma 33 2 2 3" xfId="3687" xr:uid="{00000000-0005-0000-0000-0000081D0000}"/>
    <cellStyle name="Comma 33 2 2 3 3" xfId="13457" xr:uid="{00000000-0005-0000-0000-00005C690000}"/>
    <cellStyle name="Comma 33 2 2 4 2" xfId="11303" xr:uid="{00000000-0005-0000-0000-000066580000}"/>
    <cellStyle name="Comma 33 2 2 6" xfId="9707" xr:uid="{00000000-0005-0000-0000-0000AD4B0000}"/>
    <cellStyle name="Comma 33 2 3" xfId="1004" xr:uid="{00000000-0005-0000-0000-0000D4070000}"/>
    <cellStyle name="Comma 33 2 3 3" xfId="10776" xr:uid="{00000000-0005-0000-0000-000028540000}"/>
    <cellStyle name="Comma 33 2 4" xfId="2062" xr:uid="{00000000-0005-0000-0000-00004F100000}"/>
    <cellStyle name="Comma 33 2 4 3" xfId="11832" xr:uid="{00000000-0005-0000-0000-0000A35C0000}"/>
    <cellStyle name="Comma 33 2 5 2" xfId="8077" xr:uid="{00000000-0005-0000-0000-0000F43E0000}"/>
    <cellStyle name="Comma 33 2 6" xfId="5331" xr:uid="{00000000-0005-0000-0000-0000C0290000}"/>
    <cellStyle name="Comma 33 2 6 3" xfId="15101" xr:uid="{00000000-0005-0000-0000-000014760000}"/>
    <cellStyle name="Comma 33 2 8" xfId="9180" xr:uid="{00000000-0005-0000-0000-00006F470000}"/>
    <cellStyle name="Comma 33 3" xfId="470" xr:uid="{00000000-0005-0000-0000-000098030000}"/>
    <cellStyle name="Comma 33 3 2 2" xfId="2703" xr:uid="{00000000-0005-0000-0000-000046150000}"/>
    <cellStyle name="Comma 33 3 2 2 3" xfId="12473" xr:uid="{00000000-0005-0000-0000-00009A610000}"/>
    <cellStyle name="Comma 33 3 2 3 2" xfId="8718" xr:uid="{00000000-0005-0000-0000-0000EB430000}"/>
    <cellStyle name="Comma 33 3 2 4" xfId="6530" xr:uid="{00000000-0005-0000-0000-0000F5320000}"/>
    <cellStyle name="Comma 33 3 2 5" xfId="4869" xr:uid="{00000000-0005-0000-0000-00003C260000}"/>
    <cellStyle name="Comma 33 3 2 7" xfId="14639" xr:uid="{00000000-0005-0000-0000-000090720000}"/>
    <cellStyle name="Comma 33 3 3 2" xfId="5971" xr:uid="{00000000-0005-0000-0000-0000B72E0000}"/>
    <cellStyle name="Comma 33 3 3 4" xfId="15741" xr:uid="{00000000-0005-0000-0000-00000B7B0000}"/>
    <cellStyle name="Comma 33 3 4 2" xfId="7086" xr:uid="{00000000-0005-0000-0000-000032370000}"/>
    <cellStyle name="Comma 33 3 5" xfId="3242" xr:uid="{00000000-0005-0000-0000-000083190000}"/>
    <cellStyle name="Comma 33 3 5 3" xfId="13012" xr:uid="{00000000-0005-0000-0000-0000D7650000}"/>
    <cellStyle name="Comma 33 3 6 2" xfId="10330" xr:uid="{00000000-0005-0000-0000-0000A3500000}"/>
    <cellStyle name="Comma 33 3 7" xfId="4310" xr:uid="{00000000-0005-0000-0000-0000FE210000}"/>
    <cellStyle name="Comma 33 3 9" xfId="14080" xr:uid="{00000000-0005-0000-0000-0000526E0000}"/>
    <cellStyle name="Comma 33 4 2" xfId="1714" xr:uid="{00000000-0005-0000-0000-0000820D0000}"/>
    <cellStyle name="Comma 33 4 2 2 2" xfId="7713" xr:uid="{00000000-0005-0000-0000-0000273C0000}"/>
    <cellStyle name="Comma 33 4 2 3" xfId="3869" xr:uid="{00000000-0005-0000-0000-0000781E0000}"/>
    <cellStyle name="Comma 33 4 2 3 3" xfId="13639" xr:uid="{00000000-0005-0000-0000-0000CC6A0000}"/>
    <cellStyle name="Comma 33 4 2 4 2" xfId="11485" xr:uid="{00000000-0005-0000-0000-0000D6590000}"/>
    <cellStyle name="Comma 33 4 2 6" xfId="9889" xr:uid="{00000000-0005-0000-0000-00001D4D0000}"/>
    <cellStyle name="Comma 33 4 3" xfId="1186" xr:uid="{00000000-0005-0000-0000-000044090000}"/>
    <cellStyle name="Comma 33 4 3 3" xfId="10958" xr:uid="{00000000-0005-0000-0000-000098550000}"/>
    <cellStyle name="Comma 33 4 4" xfId="2244" xr:uid="{00000000-0005-0000-0000-0000BF110000}"/>
    <cellStyle name="Comma 33 4 4 3" xfId="12014" xr:uid="{00000000-0005-0000-0000-0000135E0000}"/>
    <cellStyle name="Comma 33 4 5 2" xfId="8259" xr:uid="{00000000-0005-0000-0000-000064400000}"/>
    <cellStyle name="Comma 33 4 6" xfId="5513" xr:uid="{00000000-0005-0000-0000-0000302B0000}"/>
    <cellStyle name="Comma 33 4 6 3" xfId="15283" xr:uid="{00000000-0005-0000-0000-000084770000}"/>
    <cellStyle name="Comma 33 4 8" xfId="9362" xr:uid="{00000000-0005-0000-0000-0000DF480000}"/>
    <cellStyle name="Comma 33 5" xfId="706" xr:uid="{00000000-0005-0000-0000-000071050000}"/>
    <cellStyle name="Comma 33 5 2 2" xfId="2885" xr:uid="{00000000-0005-0000-0000-0000B2160000}"/>
    <cellStyle name="Comma 33 5 2 2 3" xfId="12655" xr:uid="{00000000-0005-0000-0000-000006630000}"/>
    <cellStyle name="Comma 33 5 2 3 2" xfId="8900" xr:uid="{00000000-0005-0000-0000-000057450000}"/>
    <cellStyle name="Comma 33 5 2 4" xfId="6712" xr:uid="{00000000-0005-0000-0000-000061340000}"/>
    <cellStyle name="Comma 33 5 2 5" xfId="5051" xr:uid="{00000000-0005-0000-0000-0000A8270000}"/>
    <cellStyle name="Comma 33 5 2 7" xfId="14821" xr:uid="{00000000-0005-0000-0000-0000FC730000}"/>
    <cellStyle name="Comma 33 5 3 2" xfId="6153" xr:uid="{00000000-0005-0000-0000-000023300000}"/>
    <cellStyle name="Comma 33 5 3 4" xfId="15923" xr:uid="{00000000-0005-0000-0000-0000777C0000}"/>
    <cellStyle name="Comma 33 5 4 2" xfId="7268" xr:uid="{00000000-0005-0000-0000-00009E380000}"/>
    <cellStyle name="Comma 33 5 5" xfId="3424" xr:uid="{00000000-0005-0000-0000-0000EF1A0000}"/>
    <cellStyle name="Comma 33 5 5 3" xfId="13194" xr:uid="{00000000-0005-0000-0000-000043670000}"/>
    <cellStyle name="Comma 33 5 6 2" xfId="10512" xr:uid="{00000000-0005-0000-0000-00000F520000}"/>
    <cellStyle name="Comma 33 5 7" xfId="4492" xr:uid="{00000000-0005-0000-0000-00006A230000}"/>
    <cellStyle name="Comma 33 5 9" xfId="14262" xr:uid="{00000000-0005-0000-0000-0000BE6F0000}"/>
    <cellStyle name="Comma 33 6 2" xfId="1895" xr:uid="{00000000-0005-0000-0000-0000EC0E0000}"/>
    <cellStyle name="Comma 33 6 2 2 2" xfId="7894" xr:uid="{00000000-0005-0000-0000-0000913D0000}"/>
    <cellStyle name="Comma 33 6 2 3" xfId="4050" xr:uid="{00000000-0005-0000-0000-0000E21F0000}"/>
    <cellStyle name="Comma 33 6 2 3 3" xfId="13820" xr:uid="{00000000-0005-0000-0000-0000366C0000}"/>
    <cellStyle name="Comma 33 6 2 4 2" xfId="11666" xr:uid="{00000000-0005-0000-0000-0000405B0000}"/>
    <cellStyle name="Comma 33 6 2 6" xfId="10070" xr:uid="{00000000-0005-0000-0000-0000874E0000}"/>
    <cellStyle name="Comma 33 6 3" xfId="1367" xr:uid="{00000000-0005-0000-0000-0000AE0A0000}"/>
    <cellStyle name="Comma 33 6 3 3" xfId="11138" xr:uid="{00000000-0005-0000-0000-000002570000}"/>
    <cellStyle name="Comma 33 6 4 2" xfId="7366" xr:uid="{00000000-0005-0000-0000-000053390000}"/>
    <cellStyle name="Comma 33 6 5" xfId="3522" xr:uid="{00000000-0005-0000-0000-0000A41B0000}"/>
    <cellStyle name="Comma 33 6 5 3" xfId="13292" xr:uid="{00000000-0005-0000-0000-0000F8670000}"/>
    <cellStyle name="Comma 33 6 6 2" xfId="10610" xr:uid="{00000000-0005-0000-0000-0000C4520000}"/>
    <cellStyle name="Comma 33 6 7" xfId="4590" xr:uid="{00000000-0005-0000-0000-00001F240000}"/>
    <cellStyle name="Comma 33 6 9" xfId="14360" xr:uid="{00000000-0005-0000-0000-000073700000}"/>
    <cellStyle name="Comma 33 7 2" xfId="2517" xr:uid="{00000000-0005-0000-0000-0000D6130000}"/>
    <cellStyle name="Comma 33 7 2 3" xfId="12287" xr:uid="{00000000-0005-0000-0000-00002A600000}"/>
    <cellStyle name="Comma 33 7 3 2" xfId="8532" xr:uid="{00000000-0005-0000-0000-00007B420000}"/>
    <cellStyle name="Comma 33 7 4" xfId="6344" xr:uid="{00000000-0005-0000-0000-000085310000}"/>
    <cellStyle name="Comma 33 7 5" xfId="4683" xr:uid="{00000000-0005-0000-0000-0000CC240000}"/>
    <cellStyle name="Comma 33 7 7" xfId="14453" xr:uid="{00000000-0005-0000-0000-000020710000}"/>
    <cellStyle name="Comma 33 8 2" xfId="5785" xr:uid="{00000000-0005-0000-0000-0000472D0000}"/>
    <cellStyle name="Comma 33 8 4" xfId="15555" xr:uid="{00000000-0005-0000-0000-00009B790000}"/>
    <cellStyle name="Comma 33 9 2" xfId="6901" xr:uid="{00000000-0005-0000-0000-0000C3350000}"/>
    <cellStyle name="Comma 34" xfId="118" xr:uid="{00000000-0005-0000-0000-0000D8000000}"/>
    <cellStyle name="Comma 34 10 2" xfId="7997" xr:uid="{00000000-0005-0000-0000-0000473E0000}"/>
    <cellStyle name="Comma 34 11" xfId="5251" xr:uid="{00000000-0005-0000-0000-000013290000}"/>
    <cellStyle name="Comma 34 11 3" xfId="15021" xr:uid="{00000000-0005-0000-0000-000067750000}"/>
    <cellStyle name="Comma 34 13" xfId="9100" xr:uid="{00000000-0005-0000-0000-0000C2460000}"/>
    <cellStyle name="Comma 34 2" xfId="335" xr:uid="{00000000-0005-0000-0000-00007C020000}"/>
    <cellStyle name="Comma 34 2 2 2" xfId="2621" xr:uid="{00000000-0005-0000-0000-000096140000}"/>
    <cellStyle name="Comma 34 2 2 2 3" xfId="12391" xr:uid="{00000000-0005-0000-0000-0000EA600000}"/>
    <cellStyle name="Comma 34 2 2 3 2" xfId="8636" xr:uid="{00000000-0005-0000-0000-00003B430000}"/>
    <cellStyle name="Comma 34 2 2 4" xfId="6448" xr:uid="{00000000-0005-0000-0000-000045320000}"/>
    <cellStyle name="Comma 34 2 2 5" xfId="4787" xr:uid="{00000000-0005-0000-0000-00008C250000}"/>
    <cellStyle name="Comma 34 2 2 7" xfId="14557" xr:uid="{00000000-0005-0000-0000-0000E0710000}"/>
    <cellStyle name="Comma 34 2 3 2" xfId="5889" xr:uid="{00000000-0005-0000-0000-0000072E0000}"/>
    <cellStyle name="Comma 34 2 3 4" xfId="15659" xr:uid="{00000000-0005-0000-0000-00005B7A0000}"/>
    <cellStyle name="Comma 34 2 4 2" xfId="7004" xr:uid="{00000000-0005-0000-0000-000082360000}"/>
    <cellStyle name="Comma 34 2 5" xfId="3160" xr:uid="{00000000-0005-0000-0000-0000D3180000}"/>
    <cellStyle name="Comma 34 2 5 3" xfId="12930" xr:uid="{00000000-0005-0000-0000-000027650000}"/>
    <cellStyle name="Comma 34 2 6 2" xfId="10248" xr:uid="{00000000-0005-0000-0000-0000F34F0000}"/>
    <cellStyle name="Comma 34 2 7" xfId="4228" xr:uid="{00000000-0005-0000-0000-00004E210000}"/>
    <cellStyle name="Comma 34 2 9" xfId="13998" xr:uid="{00000000-0005-0000-0000-0000A26D0000}"/>
    <cellStyle name="Comma 34 3 2" xfId="1635" xr:uid="{00000000-0005-0000-0000-0000D40C0000}"/>
    <cellStyle name="Comma 34 3 2 2 2" xfId="7634" xr:uid="{00000000-0005-0000-0000-0000793B0000}"/>
    <cellStyle name="Comma 34 3 2 3" xfId="3790" xr:uid="{00000000-0005-0000-0000-0000CA1D0000}"/>
    <cellStyle name="Comma 34 3 2 3 3" xfId="13560" xr:uid="{00000000-0005-0000-0000-00001E6A0000}"/>
    <cellStyle name="Comma 34 3 2 4 2" xfId="11406" xr:uid="{00000000-0005-0000-0000-000028590000}"/>
    <cellStyle name="Comma 34 3 2 6" xfId="9810" xr:uid="{00000000-0005-0000-0000-00006F4C0000}"/>
    <cellStyle name="Comma 34 3 3" xfId="1107" xr:uid="{00000000-0005-0000-0000-000096080000}"/>
    <cellStyle name="Comma 34 3 3 3" xfId="10879" xr:uid="{00000000-0005-0000-0000-0000EA540000}"/>
    <cellStyle name="Comma 34 3 4" xfId="2165" xr:uid="{00000000-0005-0000-0000-000011110000}"/>
    <cellStyle name="Comma 34 3 4 3" xfId="11935" xr:uid="{00000000-0005-0000-0000-0000655D0000}"/>
    <cellStyle name="Comma 34 3 5 2" xfId="8180" xr:uid="{00000000-0005-0000-0000-0000B63F0000}"/>
    <cellStyle name="Comma 34 3 6" xfId="5434" xr:uid="{00000000-0005-0000-0000-0000822A0000}"/>
    <cellStyle name="Comma 34 3 6 3" xfId="15204" xr:uid="{00000000-0005-0000-0000-0000D6760000}"/>
    <cellStyle name="Comma 34 3 8" xfId="9283" xr:uid="{00000000-0005-0000-0000-000031480000}"/>
    <cellStyle name="Comma 34 4" xfId="601" xr:uid="{00000000-0005-0000-0000-00008C040000}"/>
    <cellStyle name="Comma 34 4 2 2" xfId="2807" xr:uid="{00000000-0005-0000-0000-000006160000}"/>
    <cellStyle name="Comma 34 4 2 2 3" xfId="12577" xr:uid="{00000000-0005-0000-0000-00005A620000}"/>
    <cellStyle name="Comma 34 4 2 3 2" xfId="8822" xr:uid="{00000000-0005-0000-0000-0000AB440000}"/>
    <cellStyle name="Comma 34 4 2 4" xfId="6634" xr:uid="{00000000-0005-0000-0000-0000B5330000}"/>
    <cellStyle name="Comma 34 4 2 5" xfId="4973" xr:uid="{00000000-0005-0000-0000-0000FC260000}"/>
    <cellStyle name="Comma 34 4 2 7" xfId="14743" xr:uid="{00000000-0005-0000-0000-000050730000}"/>
    <cellStyle name="Comma 34 4 3 2" xfId="6075" xr:uid="{00000000-0005-0000-0000-0000772F0000}"/>
    <cellStyle name="Comma 34 4 3 4" xfId="15845" xr:uid="{00000000-0005-0000-0000-0000CB7B0000}"/>
    <cellStyle name="Comma 34 4 4 2" xfId="7190" xr:uid="{00000000-0005-0000-0000-0000F2370000}"/>
    <cellStyle name="Comma 34 4 5" xfId="3346" xr:uid="{00000000-0005-0000-0000-0000431A0000}"/>
    <cellStyle name="Comma 34 4 5 3" xfId="13116" xr:uid="{00000000-0005-0000-0000-000097660000}"/>
    <cellStyle name="Comma 34 4 6 2" xfId="10434" xr:uid="{00000000-0005-0000-0000-000063510000}"/>
    <cellStyle name="Comma 34 4 7" xfId="4414" xr:uid="{00000000-0005-0000-0000-0000BE220000}"/>
    <cellStyle name="Comma 34 4 9" xfId="14184" xr:uid="{00000000-0005-0000-0000-0000126F0000}"/>
    <cellStyle name="Comma 34 5 2" xfId="1817" xr:uid="{00000000-0005-0000-0000-0000400E0000}"/>
    <cellStyle name="Comma 34 5 2 2 2" xfId="7816" xr:uid="{00000000-0005-0000-0000-0000E53C0000}"/>
    <cellStyle name="Comma 34 5 2 3" xfId="3972" xr:uid="{00000000-0005-0000-0000-0000361F0000}"/>
    <cellStyle name="Comma 34 5 2 3 3" xfId="13742" xr:uid="{00000000-0005-0000-0000-00008A6B0000}"/>
    <cellStyle name="Comma 34 5 2 4 2" xfId="11588" xr:uid="{00000000-0005-0000-0000-0000945A0000}"/>
    <cellStyle name="Comma 34 5 2 6" xfId="9992" xr:uid="{00000000-0005-0000-0000-0000DB4D0000}"/>
    <cellStyle name="Comma 34 5 3" xfId="1289" xr:uid="{00000000-0005-0000-0000-0000020A0000}"/>
    <cellStyle name="Comma 34 5 3 3" xfId="11061" xr:uid="{00000000-0005-0000-0000-000056560000}"/>
    <cellStyle name="Comma 34 5 4" xfId="2347" xr:uid="{00000000-0005-0000-0000-00007D120000}"/>
    <cellStyle name="Comma 34 5 4 3" xfId="12117" xr:uid="{00000000-0005-0000-0000-0000D15E0000}"/>
    <cellStyle name="Comma 34 5 5 2" xfId="8362" xr:uid="{00000000-0005-0000-0000-000022410000}"/>
    <cellStyle name="Comma 34 5 6" xfId="5616" xr:uid="{00000000-0005-0000-0000-0000EE2B0000}"/>
    <cellStyle name="Comma 34 5 6 3" xfId="15386" xr:uid="{00000000-0005-0000-0000-000042780000}"/>
    <cellStyle name="Comma 34 5 8" xfId="9465" xr:uid="{00000000-0005-0000-0000-00009D490000}"/>
    <cellStyle name="Comma 34 6" xfId="835" xr:uid="{00000000-0005-0000-0000-000065060000}"/>
    <cellStyle name="Comma 34 6 2 2" xfId="2988" xr:uid="{00000000-0005-0000-0000-000070170000}"/>
    <cellStyle name="Comma 34 6 2 2 3" xfId="12758" xr:uid="{00000000-0005-0000-0000-0000C4630000}"/>
    <cellStyle name="Comma 34 6 2 3 2" xfId="9003" xr:uid="{00000000-0005-0000-0000-000015460000}"/>
    <cellStyle name="Comma 34 6 2 4" xfId="6815" xr:uid="{00000000-0005-0000-0000-00001F350000}"/>
    <cellStyle name="Comma 34 6 2 5" xfId="5154" xr:uid="{00000000-0005-0000-0000-000066280000}"/>
    <cellStyle name="Comma 34 6 2 7" xfId="14924" xr:uid="{00000000-0005-0000-0000-0000BA740000}"/>
    <cellStyle name="Comma 34 6 3 2" xfId="6257" xr:uid="{00000000-0005-0000-0000-0000E1300000}"/>
    <cellStyle name="Comma 34 6 4" xfId="2430" xr:uid="{00000000-0005-0000-0000-000032130000}"/>
    <cellStyle name="Comma 34 6 4 3" xfId="12200" xr:uid="{00000000-0005-0000-0000-0000865F0000}"/>
    <cellStyle name="Comma 34 6 5 2" xfId="8445" xr:uid="{00000000-0005-0000-0000-0000D7410000}"/>
    <cellStyle name="Comma 34 6 6" xfId="5699" xr:uid="{00000000-0005-0000-0000-0000A32C0000}"/>
    <cellStyle name="Comma 34 6 6 3" xfId="15469" xr:uid="{00000000-0005-0000-0000-0000F7780000}"/>
    <cellStyle name="Comma 34 6 8" xfId="9548" xr:uid="{00000000-0005-0000-0000-0000524A0000}"/>
    <cellStyle name="Comma 34 7" xfId="1453" xr:uid="{00000000-0005-0000-0000-0000640B0000}"/>
    <cellStyle name="Comma 34 7 2 2" xfId="7452" xr:uid="{00000000-0005-0000-0000-0000093A0000}"/>
    <cellStyle name="Comma 34 7 3" xfId="3608" xr:uid="{00000000-0005-0000-0000-00005A1C0000}"/>
    <cellStyle name="Comma 34 7 3 3" xfId="13378" xr:uid="{00000000-0005-0000-0000-0000AE680000}"/>
    <cellStyle name="Comma 34 7 4 2" xfId="11224" xr:uid="{00000000-0005-0000-0000-0000B8570000}"/>
    <cellStyle name="Comma 34 7 6" xfId="9628" xr:uid="{00000000-0005-0000-0000-0000FF4A0000}"/>
    <cellStyle name="Comma 34 8" xfId="925" xr:uid="{00000000-0005-0000-0000-000026070000}"/>
    <cellStyle name="Comma 34 8 3" xfId="10697" xr:uid="{00000000-0005-0000-0000-00007A530000}"/>
    <cellStyle name="Comma 34 9" xfId="1983" xr:uid="{00000000-0005-0000-0000-0000A20F0000}"/>
    <cellStyle name="Comma 34 9 3" xfId="11753" xr:uid="{00000000-0005-0000-0000-0000F65B0000}"/>
    <cellStyle name="Comma 35 10" xfId="3063" xr:uid="{00000000-0005-0000-0000-00001E180000}"/>
    <cellStyle name="Comma 35 10 3" xfId="12833" xr:uid="{00000000-0005-0000-0000-000072640000}"/>
    <cellStyle name="Comma 35 11 2" xfId="10151" xr:uid="{00000000-0005-0000-0000-00003E4F0000}"/>
    <cellStyle name="Comma 35 12" xfId="4131" xr:uid="{00000000-0005-0000-0000-000099200000}"/>
    <cellStyle name="Comma 35 14" xfId="13901" xr:uid="{00000000-0005-0000-0000-0000ED6C0000}"/>
    <cellStyle name="Comma 35 2 2" xfId="1537" xr:uid="{00000000-0005-0000-0000-00001C0C0000}"/>
    <cellStyle name="Comma 35 2 2 2 2" xfId="7536" xr:uid="{00000000-0005-0000-0000-0000C13A0000}"/>
    <cellStyle name="Comma 35 2 2 3" xfId="3692" xr:uid="{00000000-0005-0000-0000-0000121D0000}"/>
    <cellStyle name="Comma 35 2 2 3 3" xfId="13462" xr:uid="{00000000-0005-0000-0000-000066690000}"/>
    <cellStyle name="Comma 35 2 2 4 2" xfId="11308" xr:uid="{00000000-0005-0000-0000-000070580000}"/>
    <cellStyle name="Comma 35 2 2 6" xfId="9712" xr:uid="{00000000-0005-0000-0000-0000B74B0000}"/>
    <cellStyle name="Comma 35 2 3" xfId="1009" xr:uid="{00000000-0005-0000-0000-0000DE070000}"/>
    <cellStyle name="Comma 35 2 3 3" xfId="10781" xr:uid="{00000000-0005-0000-0000-000032540000}"/>
    <cellStyle name="Comma 35 2 4" xfId="2067" xr:uid="{00000000-0005-0000-0000-000059100000}"/>
    <cellStyle name="Comma 35 2 4 3" xfId="11837" xr:uid="{00000000-0005-0000-0000-0000AD5C0000}"/>
    <cellStyle name="Comma 35 2 5 2" xfId="8082" xr:uid="{00000000-0005-0000-0000-0000FE3E0000}"/>
    <cellStyle name="Comma 35 2 6" xfId="5336" xr:uid="{00000000-0005-0000-0000-0000CA290000}"/>
    <cellStyle name="Comma 35 2 6 3" xfId="15106" xr:uid="{00000000-0005-0000-0000-00001E760000}"/>
    <cellStyle name="Comma 35 2 8" xfId="9185" xr:uid="{00000000-0005-0000-0000-000079470000}"/>
    <cellStyle name="Comma 35 3" xfId="475" xr:uid="{00000000-0005-0000-0000-0000A2030000}"/>
    <cellStyle name="Comma 35 3 2 2" xfId="2708" xr:uid="{00000000-0005-0000-0000-000050150000}"/>
    <cellStyle name="Comma 35 3 2 2 3" xfId="12478" xr:uid="{00000000-0005-0000-0000-0000A4610000}"/>
    <cellStyle name="Comma 35 3 2 3 2" xfId="8723" xr:uid="{00000000-0005-0000-0000-0000F5430000}"/>
    <cellStyle name="Comma 35 3 2 4" xfId="6535" xr:uid="{00000000-0005-0000-0000-0000FF320000}"/>
    <cellStyle name="Comma 35 3 2 5" xfId="4874" xr:uid="{00000000-0005-0000-0000-000046260000}"/>
    <cellStyle name="Comma 35 3 2 7" xfId="14644" xr:uid="{00000000-0005-0000-0000-00009A720000}"/>
    <cellStyle name="Comma 35 3 3 2" xfId="5976" xr:uid="{00000000-0005-0000-0000-0000C12E0000}"/>
    <cellStyle name="Comma 35 3 3 4" xfId="15746" xr:uid="{00000000-0005-0000-0000-0000157B0000}"/>
    <cellStyle name="Comma 35 3 4 2" xfId="7091" xr:uid="{00000000-0005-0000-0000-00003C370000}"/>
    <cellStyle name="Comma 35 3 5" xfId="3247" xr:uid="{00000000-0005-0000-0000-00008D190000}"/>
    <cellStyle name="Comma 35 3 5 3" xfId="13017" xr:uid="{00000000-0005-0000-0000-0000E1650000}"/>
    <cellStyle name="Comma 35 3 6 2" xfId="10335" xr:uid="{00000000-0005-0000-0000-0000AD500000}"/>
    <cellStyle name="Comma 35 3 7" xfId="4315" xr:uid="{00000000-0005-0000-0000-000008220000}"/>
    <cellStyle name="Comma 35 3 9" xfId="14085" xr:uid="{00000000-0005-0000-0000-00005C6E0000}"/>
    <cellStyle name="Comma 35 4 2" xfId="1719" xr:uid="{00000000-0005-0000-0000-00008C0D0000}"/>
    <cellStyle name="Comma 35 4 2 2 2" xfId="7718" xr:uid="{00000000-0005-0000-0000-0000313C0000}"/>
    <cellStyle name="Comma 35 4 2 3" xfId="3874" xr:uid="{00000000-0005-0000-0000-0000821E0000}"/>
    <cellStyle name="Comma 35 4 2 3 3" xfId="13644" xr:uid="{00000000-0005-0000-0000-0000D66A0000}"/>
    <cellStyle name="Comma 35 4 2 4 2" xfId="11490" xr:uid="{00000000-0005-0000-0000-0000E0590000}"/>
    <cellStyle name="Comma 35 4 2 6" xfId="9894" xr:uid="{00000000-0005-0000-0000-0000274D0000}"/>
    <cellStyle name="Comma 35 4 3" xfId="1191" xr:uid="{00000000-0005-0000-0000-00004E090000}"/>
    <cellStyle name="Comma 35 4 3 3" xfId="10963" xr:uid="{00000000-0005-0000-0000-0000A2550000}"/>
    <cellStyle name="Comma 35 4 4" xfId="2249" xr:uid="{00000000-0005-0000-0000-0000C9110000}"/>
    <cellStyle name="Comma 35 4 4 3" xfId="12019" xr:uid="{00000000-0005-0000-0000-00001D5E0000}"/>
    <cellStyle name="Comma 35 4 5 2" xfId="8264" xr:uid="{00000000-0005-0000-0000-00006E400000}"/>
    <cellStyle name="Comma 35 4 6" xfId="5518" xr:uid="{00000000-0005-0000-0000-00003A2B0000}"/>
    <cellStyle name="Comma 35 4 6 3" xfId="15288" xr:uid="{00000000-0005-0000-0000-00008E770000}"/>
    <cellStyle name="Comma 35 4 8" xfId="9367" xr:uid="{00000000-0005-0000-0000-0000E9480000}"/>
    <cellStyle name="Comma 35 5" xfId="711" xr:uid="{00000000-0005-0000-0000-00007B050000}"/>
    <cellStyle name="Comma 35 5 2 2" xfId="2890" xr:uid="{00000000-0005-0000-0000-0000BC160000}"/>
    <cellStyle name="Comma 35 5 2 2 3" xfId="12660" xr:uid="{00000000-0005-0000-0000-000010630000}"/>
    <cellStyle name="Comma 35 5 2 3 2" xfId="8905" xr:uid="{00000000-0005-0000-0000-000061450000}"/>
    <cellStyle name="Comma 35 5 2 4" xfId="6717" xr:uid="{00000000-0005-0000-0000-00006B340000}"/>
    <cellStyle name="Comma 35 5 2 5" xfId="5056" xr:uid="{00000000-0005-0000-0000-0000B2270000}"/>
    <cellStyle name="Comma 35 5 2 7" xfId="14826" xr:uid="{00000000-0005-0000-0000-000006740000}"/>
    <cellStyle name="Comma 35 5 3 2" xfId="6158" xr:uid="{00000000-0005-0000-0000-00002D300000}"/>
    <cellStyle name="Comma 35 5 3 4" xfId="15928" xr:uid="{00000000-0005-0000-0000-0000817C0000}"/>
    <cellStyle name="Comma 35 5 4 2" xfId="7273" xr:uid="{00000000-0005-0000-0000-0000A8380000}"/>
    <cellStyle name="Comma 35 5 5" xfId="3429" xr:uid="{00000000-0005-0000-0000-0000F91A0000}"/>
    <cellStyle name="Comma 35 5 5 3" xfId="13199" xr:uid="{00000000-0005-0000-0000-00004D670000}"/>
    <cellStyle name="Comma 35 5 6 2" xfId="10517" xr:uid="{00000000-0005-0000-0000-000019520000}"/>
    <cellStyle name="Comma 35 5 7" xfId="4497" xr:uid="{00000000-0005-0000-0000-000074230000}"/>
    <cellStyle name="Comma 35 5 9" xfId="14267" xr:uid="{00000000-0005-0000-0000-0000C86F0000}"/>
    <cellStyle name="Comma 35 6 2" xfId="1900" xr:uid="{00000000-0005-0000-0000-0000F60E0000}"/>
    <cellStyle name="Comma 35 6 2 2 2" xfId="7899" xr:uid="{00000000-0005-0000-0000-00009B3D0000}"/>
    <cellStyle name="Comma 35 6 2 3" xfId="4055" xr:uid="{00000000-0005-0000-0000-0000EC1F0000}"/>
    <cellStyle name="Comma 35 6 2 3 3" xfId="13825" xr:uid="{00000000-0005-0000-0000-0000406C0000}"/>
    <cellStyle name="Comma 35 6 2 4 2" xfId="11671" xr:uid="{00000000-0005-0000-0000-00004A5B0000}"/>
    <cellStyle name="Comma 35 6 2 6" xfId="10075" xr:uid="{00000000-0005-0000-0000-0000914E0000}"/>
    <cellStyle name="Comma 35 6 3" xfId="1372" xr:uid="{00000000-0005-0000-0000-0000B80A0000}"/>
    <cellStyle name="Comma 35 6 3 3" xfId="11143" xr:uid="{00000000-0005-0000-0000-00000C570000}"/>
    <cellStyle name="Comma 35 6 4 2" xfId="7371" xr:uid="{00000000-0005-0000-0000-00005D390000}"/>
    <cellStyle name="Comma 35 6 5" xfId="3527" xr:uid="{00000000-0005-0000-0000-0000AE1B0000}"/>
    <cellStyle name="Comma 35 6 5 3" xfId="13297" xr:uid="{00000000-0005-0000-0000-000002680000}"/>
    <cellStyle name="Comma 35 6 6 2" xfId="10615" xr:uid="{00000000-0005-0000-0000-0000CE520000}"/>
    <cellStyle name="Comma 35 6 7" xfId="4595" xr:uid="{00000000-0005-0000-0000-000029240000}"/>
    <cellStyle name="Comma 35 6 9" xfId="14365" xr:uid="{00000000-0005-0000-0000-00007D700000}"/>
    <cellStyle name="Comma 35 7 2" xfId="2522" xr:uid="{00000000-0005-0000-0000-0000E0130000}"/>
    <cellStyle name="Comma 35 7 2 3" xfId="12292" xr:uid="{00000000-0005-0000-0000-000034600000}"/>
    <cellStyle name="Comma 35 7 3 2" xfId="8537" xr:uid="{00000000-0005-0000-0000-000085420000}"/>
    <cellStyle name="Comma 35 7 4" xfId="6349" xr:uid="{00000000-0005-0000-0000-00008F310000}"/>
    <cellStyle name="Comma 35 7 5" xfId="4688" xr:uid="{00000000-0005-0000-0000-0000D6240000}"/>
    <cellStyle name="Comma 35 7 7" xfId="14458" xr:uid="{00000000-0005-0000-0000-00002A710000}"/>
    <cellStyle name="Comma 35 8 2" xfId="5790" xr:uid="{00000000-0005-0000-0000-0000512D0000}"/>
    <cellStyle name="Comma 35 8 4" xfId="15560" xr:uid="{00000000-0005-0000-0000-0000A5790000}"/>
    <cellStyle name="Comma 35 9 2" xfId="6906" xr:uid="{00000000-0005-0000-0000-0000CD350000}"/>
    <cellStyle name="Comma 36" xfId="119" xr:uid="{00000000-0005-0000-0000-0000DA000000}"/>
    <cellStyle name="Comma 36 10 2" xfId="7998" xr:uid="{00000000-0005-0000-0000-0000493E0000}"/>
    <cellStyle name="Comma 36 11" xfId="5252" xr:uid="{00000000-0005-0000-0000-000015290000}"/>
    <cellStyle name="Comma 36 11 3" xfId="15022" xr:uid="{00000000-0005-0000-0000-000069750000}"/>
    <cellStyle name="Comma 36 13" xfId="9101" xr:uid="{00000000-0005-0000-0000-0000C4460000}"/>
    <cellStyle name="Comma 36 2" xfId="336" xr:uid="{00000000-0005-0000-0000-00007E020000}"/>
    <cellStyle name="Comma 36 2 2 2" xfId="2622" xr:uid="{00000000-0005-0000-0000-000098140000}"/>
    <cellStyle name="Comma 36 2 2 2 3" xfId="12392" xr:uid="{00000000-0005-0000-0000-0000EC600000}"/>
    <cellStyle name="Comma 36 2 2 3 2" xfId="8637" xr:uid="{00000000-0005-0000-0000-00003D430000}"/>
    <cellStyle name="Comma 36 2 2 4" xfId="6449" xr:uid="{00000000-0005-0000-0000-000047320000}"/>
    <cellStyle name="Comma 36 2 2 5" xfId="4788" xr:uid="{00000000-0005-0000-0000-00008E250000}"/>
    <cellStyle name="Comma 36 2 2 7" xfId="14558" xr:uid="{00000000-0005-0000-0000-0000E2710000}"/>
    <cellStyle name="Comma 36 2 3 2" xfId="5890" xr:uid="{00000000-0005-0000-0000-0000092E0000}"/>
    <cellStyle name="Comma 36 2 3 4" xfId="15660" xr:uid="{00000000-0005-0000-0000-00005D7A0000}"/>
    <cellStyle name="Comma 36 2 4 2" xfId="7005" xr:uid="{00000000-0005-0000-0000-000084360000}"/>
    <cellStyle name="Comma 36 2 5" xfId="3161" xr:uid="{00000000-0005-0000-0000-0000D5180000}"/>
    <cellStyle name="Comma 36 2 5 3" xfId="12931" xr:uid="{00000000-0005-0000-0000-000029650000}"/>
    <cellStyle name="Comma 36 2 6 2" xfId="10249" xr:uid="{00000000-0005-0000-0000-0000F54F0000}"/>
    <cellStyle name="Comma 36 2 7" xfId="4229" xr:uid="{00000000-0005-0000-0000-000050210000}"/>
    <cellStyle name="Comma 36 2 9" xfId="13999" xr:uid="{00000000-0005-0000-0000-0000A46D0000}"/>
    <cellStyle name="Comma 36 3 2" xfId="1636" xr:uid="{00000000-0005-0000-0000-0000D60C0000}"/>
    <cellStyle name="Comma 36 3 2 2 2" xfId="7635" xr:uid="{00000000-0005-0000-0000-00007B3B0000}"/>
    <cellStyle name="Comma 36 3 2 3" xfId="3791" xr:uid="{00000000-0005-0000-0000-0000CC1D0000}"/>
    <cellStyle name="Comma 36 3 2 3 3" xfId="13561" xr:uid="{00000000-0005-0000-0000-0000206A0000}"/>
    <cellStyle name="Comma 36 3 2 4 2" xfId="11407" xr:uid="{00000000-0005-0000-0000-00002A590000}"/>
    <cellStyle name="Comma 36 3 2 6" xfId="9811" xr:uid="{00000000-0005-0000-0000-0000714C0000}"/>
    <cellStyle name="Comma 36 3 3" xfId="1108" xr:uid="{00000000-0005-0000-0000-000098080000}"/>
    <cellStyle name="Comma 36 3 3 3" xfId="10880" xr:uid="{00000000-0005-0000-0000-0000EC540000}"/>
    <cellStyle name="Comma 36 3 4" xfId="2166" xr:uid="{00000000-0005-0000-0000-000013110000}"/>
    <cellStyle name="Comma 36 3 4 3" xfId="11936" xr:uid="{00000000-0005-0000-0000-0000675D0000}"/>
    <cellStyle name="Comma 36 3 5 2" xfId="8181" xr:uid="{00000000-0005-0000-0000-0000B83F0000}"/>
    <cellStyle name="Comma 36 3 6" xfId="5435" xr:uid="{00000000-0005-0000-0000-0000842A0000}"/>
    <cellStyle name="Comma 36 3 6 3" xfId="15205" xr:uid="{00000000-0005-0000-0000-0000D8760000}"/>
    <cellStyle name="Comma 36 3 8" xfId="9284" xr:uid="{00000000-0005-0000-0000-000033480000}"/>
    <cellStyle name="Comma 36 4" xfId="602" xr:uid="{00000000-0005-0000-0000-00008E040000}"/>
    <cellStyle name="Comma 36 4 2 2" xfId="2808" xr:uid="{00000000-0005-0000-0000-000008160000}"/>
    <cellStyle name="Comma 36 4 2 2 3" xfId="12578" xr:uid="{00000000-0005-0000-0000-00005C620000}"/>
    <cellStyle name="Comma 36 4 2 3 2" xfId="8823" xr:uid="{00000000-0005-0000-0000-0000AD440000}"/>
    <cellStyle name="Comma 36 4 2 4" xfId="6635" xr:uid="{00000000-0005-0000-0000-0000B7330000}"/>
    <cellStyle name="Comma 36 4 2 5" xfId="4974" xr:uid="{00000000-0005-0000-0000-0000FE260000}"/>
    <cellStyle name="Comma 36 4 2 7" xfId="14744" xr:uid="{00000000-0005-0000-0000-000052730000}"/>
    <cellStyle name="Comma 36 4 3 2" xfId="6076" xr:uid="{00000000-0005-0000-0000-0000792F0000}"/>
    <cellStyle name="Comma 36 4 3 4" xfId="15846" xr:uid="{00000000-0005-0000-0000-0000CD7B0000}"/>
    <cellStyle name="Comma 36 4 4 2" xfId="7191" xr:uid="{00000000-0005-0000-0000-0000F4370000}"/>
    <cellStyle name="Comma 36 4 5" xfId="3347" xr:uid="{00000000-0005-0000-0000-0000451A0000}"/>
    <cellStyle name="Comma 36 4 5 3" xfId="13117" xr:uid="{00000000-0005-0000-0000-000099660000}"/>
    <cellStyle name="Comma 36 4 6 2" xfId="10435" xr:uid="{00000000-0005-0000-0000-000065510000}"/>
    <cellStyle name="Comma 36 4 7" xfId="4415" xr:uid="{00000000-0005-0000-0000-0000C0220000}"/>
    <cellStyle name="Comma 36 4 9" xfId="14185" xr:uid="{00000000-0005-0000-0000-0000146F0000}"/>
    <cellStyle name="Comma 36 5 2" xfId="1818" xr:uid="{00000000-0005-0000-0000-0000420E0000}"/>
    <cellStyle name="Comma 36 5 2 2 2" xfId="7817" xr:uid="{00000000-0005-0000-0000-0000E73C0000}"/>
    <cellStyle name="Comma 36 5 2 3" xfId="3973" xr:uid="{00000000-0005-0000-0000-0000381F0000}"/>
    <cellStyle name="Comma 36 5 2 3 3" xfId="13743" xr:uid="{00000000-0005-0000-0000-00008C6B0000}"/>
    <cellStyle name="Comma 36 5 2 4 2" xfId="11589" xr:uid="{00000000-0005-0000-0000-0000965A0000}"/>
    <cellStyle name="Comma 36 5 2 6" xfId="9993" xr:uid="{00000000-0005-0000-0000-0000DD4D0000}"/>
    <cellStyle name="Comma 36 5 3" xfId="1290" xr:uid="{00000000-0005-0000-0000-0000040A0000}"/>
    <cellStyle name="Comma 36 5 3 3" xfId="11062" xr:uid="{00000000-0005-0000-0000-000058560000}"/>
    <cellStyle name="Comma 36 5 4" xfId="2348" xr:uid="{00000000-0005-0000-0000-00007F120000}"/>
    <cellStyle name="Comma 36 5 4 3" xfId="12118" xr:uid="{00000000-0005-0000-0000-0000D35E0000}"/>
    <cellStyle name="Comma 36 5 5 2" xfId="8363" xr:uid="{00000000-0005-0000-0000-000024410000}"/>
    <cellStyle name="Comma 36 5 6" xfId="5617" xr:uid="{00000000-0005-0000-0000-0000F02B0000}"/>
    <cellStyle name="Comma 36 5 6 3" xfId="15387" xr:uid="{00000000-0005-0000-0000-000044780000}"/>
    <cellStyle name="Comma 36 5 8" xfId="9466" xr:uid="{00000000-0005-0000-0000-00009F490000}"/>
    <cellStyle name="Comma 36 6" xfId="836" xr:uid="{00000000-0005-0000-0000-000067060000}"/>
    <cellStyle name="Comma 36 6 2 2" xfId="2989" xr:uid="{00000000-0005-0000-0000-000072170000}"/>
    <cellStyle name="Comma 36 6 2 2 3" xfId="12759" xr:uid="{00000000-0005-0000-0000-0000C6630000}"/>
    <cellStyle name="Comma 36 6 2 3 2" xfId="9004" xr:uid="{00000000-0005-0000-0000-000017460000}"/>
    <cellStyle name="Comma 36 6 2 4" xfId="6816" xr:uid="{00000000-0005-0000-0000-000021350000}"/>
    <cellStyle name="Comma 36 6 2 5" xfId="5155" xr:uid="{00000000-0005-0000-0000-000068280000}"/>
    <cellStyle name="Comma 36 6 2 7" xfId="14925" xr:uid="{00000000-0005-0000-0000-0000BC740000}"/>
    <cellStyle name="Comma 36 6 3 2" xfId="6258" xr:uid="{00000000-0005-0000-0000-0000E3300000}"/>
    <cellStyle name="Comma 36 6 4" xfId="2431" xr:uid="{00000000-0005-0000-0000-000034130000}"/>
    <cellStyle name="Comma 36 6 4 3" xfId="12201" xr:uid="{00000000-0005-0000-0000-0000885F0000}"/>
    <cellStyle name="Comma 36 6 5 2" xfId="8446" xr:uid="{00000000-0005-0000-0000-0000D9410000}"/>
    <cellStyle name="Comma 36 6 6" xfId="5700" xr:uid="{00000000-0005-0000-0000-0000A52C0000}"/>
    <cellStyle name="Comma 36 6 6 3" xfId="15470" xr:uid="{00000000-0005-0000-0000-0000F9780000}"/>
    <cellStyle name="Comma 36 6 8" xfId="9549" xr:uid="{00000000-0005-0000-0000-0000544A0000}"/>
    <cellStyle name="Comma 36 7" xfId="1454" xr:uid="{00000000-0005-0000-0000-0000660B0000}"/>
    <cellStyle name="Comma 36 7 2 2" xfId="7453" xr:uid="{00000000-0005-0000-0000-00000B3A0000}"/>
    <cellStyle name="Comma 36 7 3" xfId="3609" xr:uid="{00000000-0005-0000-0000-00005C1C0000}"/>
    <cellStyle name="Comma 36 7 3 3" xfId="13379" xr:uid="{00000000-0005-0000-0000-0000B0680000}"/>
    <cellStyle name="Comma 36 7 4 2" xfId="11225" xr:uid="{00000000-0005-0000-0000-0000BA570000}"/>
    <cellStyle name="Comma 36 7 6" xfId="9629" xr:uid="{00000000-0005-0000-0000-0000014B0000}"/>
    <cellStyle name="Comma 36 8" xfId="926" xr:uid="{00000000-0005-0000-0000-000028070000}"/>
    <cellStyle name="Comma 36 8 3" xfId="10698" xr:uid="{00000000-0005-0000-0000-00007C530000}"/>
    <cellStyle name="Comma 36 9" xfId="1984" xr:uid="{00000000-0005-0000-0000-0000A40F0000}"/>
    <cellStyle name="Comma 36 9 3" xfId="11754" xr:uid="{00000000-0005-0000-0000-0000F85B0000}"/>
    <cellStyle name="Comma 37 10" xfId="3069" xr:uid="{00000000-0005-0000-0000-000028180000}"/>
    <cellStyle name="Comma 37 10 3" xfId="12839" xr:uid="{00000000-0005-0000-0000-00007C640000}"/>
    <cellStyle name="Comma 37 11 2" xfId="10157" xr:uid="{00000000-0005-0000-0000-0000484F0000}"/>
    <cellStyle name="Comma 37 12" xfId="4137" xr:uid="{00000000-0005-0000-0000-0000A3200000}"/>
    <cellStyle name="Comma 37 14" xfId="13907" xr:uid="{00000000-0005-0000-0000-0000F76C0000}"/>
    <cellStyle name="Comma 37 2 2" xfId="1543" xr:uid="{00000000-0005-0000-0000-0000260C0000}"/>
    <cellStyle name="Comma 37 2 2 2 2" xfId="7542" xr:uid="{00000000-0005-0000-0000-0000CB3A0000}"/>
    <cellStyle name="Comma 37 2 2 3" xfId="3698" xr:uid="{00000000-0005-0000-0000-00001C1D0000}"/>
    <cellStyle name="Comma 37 2 2 3 3" xfId="13468" xr:uid="{00000000-0005-0000-0000-000070690000}"/>
    <cellStyle name="Comma 37 2 2 4 2" xfId="11314" xr:uid="{00000000-0005-0000-0000-00007A580000}"/>
    <cellStyle name="Comma 37 2 2 6" xfId="9718" xr:uid="{00000000-0005-0000-0000-0000C14B0000}"/>
    <cellStyle name="Comma 37 2 3" xfId="1015" xr:uid="{00000000-0005-0000-0000-0000E8070000}"/>
    <cellStyle name="Comma 37 2 3 3" xfId="10787" xr:uid="{00000000-0005-0000-0000-00003C540000}"/>
    <cellStyle name="Comma 37 2 4" xfId="2073" xr:uid="{00000000-0005-0000-0000-000063100000}"/>
    <cellStyle name="Comma 37 2 4 3" xfId="11843" xr:uid="{00000000-0005-0000-0000-0000B75C0000}"/>
    <cellStyle name="Comma 37 2 5 2" xfId="8088" xr:uid="{00000000-0005-0000-0000-0000083F0000}"/>
    <cellStyle name="Comma 37 2 6" xfId="5342" xr:uid="{00000000-0005-0000-0000-0000D4290000}"/>
    <cellStyle name="Comma 37 2 6 3" xfId="15112" xr:uid="{00000000-0005-0000-0000-000028760000}"/>
    <cellStyle name="Comma 37 2 8" xfId="9191" xr:uid="{00000000-0005-0000-0000-000083470000}"/>
    <cellStyle name="Comma 37 3" xfId="481" xr:uid="{00000000-0005-0000-0000-0000AC030000}"/>
    <cellStyle name="Comma 37 3 2 2" xfId="2714" xr:uid="{00000000-0005-0000-0000-00005A150000}"/>
    <cellStyle name="Comma 37 3 2 2 3" xfId="12484" xr:uid="{00000000-0005-0000-0000-0000AE610000}"/>
    <cellStyle name="Comma 37 3 2 3 2" xfId="8729" xr:uid="{00000000-0005-0000-0000-0000FF430000}"/>
    <cellStyle name="Comma 37 3 2 4" xfId="6541" xr:uid="{00000000-0005-0000-0000-000009330000}"/>
    <cellStyle name="Comma 37 3 2 5" xfId="4880" xr:uid="{00000000-0005-0000-0000-000050260000}"/>
    <cellStyle name="Comma 37 3 2 7" xfId="14650" xr:uid="{00000000-0005-0000-0000-0000A4720000}"/>
    <cellStyle name="Comma 37 3 3 2" xfId="5982" xr:uid="{00000000-0005-0000-0000-0000CB2E0000}"/>
    <cellStyle name="Comma 37 3 3 4" xfId="15752" xr:uid="{00000000-0005-0000-0000-00001F7B0000}"/>
    <cellStyle name="Comma 37 3 4 2" xfId="7097" xr:uid="{00000000-0005-0000-0000-000046370000}"/>
    <cellStyle name="Comma 37 3 5" xfId="3253" xr:uid="{00000000-0005-0000-0000-000097190000}"/>
    <cellStyle name="Comma 37 3 5 3" xfId="13023" xr:uid="{00000000-0005-0000-0000-0000EB650000}"/>
    <cellStyle name="Comma 37 3 6 2" xfId="10341" xr:uid="{00000000-0005-0000-0000-0000B7500000}"/>
    <cellStyle name="Comma 37 3 7" xfId="4321" xr:uid="{00000000-0005-0000-0000-000012220000}"/>
    <cellStyle name="Comma 37 3 9" xfId="14091" xr:uid="{00000000-0005-0000-0000-0000666E0000}"/>
    <cellStyle name="Comma 37 4 2" xfId="1725" xr:uid="{00000000-0005-0000-0000-0000960D0000}"/>
    <cellStyle name="Comma 37 4 2 2 2" xfId="7724" xr:uid="{00000000-0005-0000-0000-00003B3C0000}"/>
    <cellStyle name="Comma 37 4 2 3" xfId="3880" xr:uid="{00000000-0005-0000-0000-00008C1E0000}"/>
    <cellStyle name="Comma 37 4 2 3 3" xfId="13650" xr:uid="{00000000-0005-0000-0000-0000E06A0000}"/>
    <cellStyle name="Comma 37 4 2 4 2" xfId="11496" xr:uid="{00000000-0005-0000-0000-0000EA590000}"/>
    <cellStyle name="Comma 37 4 2 6" xfId="9900" xr:uid="{00000000-0005-0000-0000-0000314D0000}"/>
    <cellStyle name="Comma 37 4 3" xfId="1197" xr:uid="{00000000-0005-0000-0000-000058090000}"/>
    <cellStyle name="Comma 37 4 3 3" xfId="10969" xr:uid="{00000000-0005-0000-0000-0000AC550000}"/>
    <cellStyle name="Comma 37 4 4" xfId="2255" xr:uid="{00000000-0005-0000-0000-0000D3110000}"/>
    <cellStyle name="Comma 37 4 4 3" xfId="12025" xr:uid="{00000000-0005-0000-0000-0000275E0000}"/>
    <cellStyle name="Comma 37 4 5 2" xfId="8270" xr:uid="{00000000-0005-0000-0000-000078400000}"/>
    <cellStyle name="Comma 37 4 6" xfId="5524" xr:uid="{00000000-0005-0000-0000-0000442B0000}"/>
    <cellStyle name="Comma 37 4 6 3" xfId="15294" xr:uid="{00000000-0005-0000-0000-000098770000}"/>
    <cellStyle name="Comma 37 4 8" xfId="9373" xr:uid="{00000000-0005-0000-0000-0000F3480000}"/>
    <cellStyle name="Comma 37 5" xfId="717" xr:uid="{00000000-0005-0000-0000-000085050000}"/>
    <cellStyle name="Comma 37 5 2 2" xfId="2896" xr:uid="{00000000-0005-0000-0000-0000C6160000}"/>
    <cellStyle name="Comma 37 5 2 2 3" xfId="12666" xr:uid="{00000000-0005-0000-0000-00001A630000}"/>
    <cellStyle name="Comma 37 5 2 3 2" xfId="8911" xr:uid="{00000000-0005-0000-0000-00006B450000}"/>
    <cellStyle name="Comma 37 5 2 4" xfId="6723" xr:uid="{00000000-0005-0000-0000-000075340000}"/>
    <cellStyle name="Comma 37 5 2 5" xfId="5062" xr:uid="{00000000-0005-0000-0000-0000BC270000}"/>
    <cellStyle name="Comma 37 5 2 7" xfId="14832" xr:uid="{00000000-0005-0000-0000-000010740000}"/>
    <cellStyle name="Comma 37 5 3 2" xfId="6165" xr:uid="{00000000-0005-0000-0000-000037300000}"/>
    <cellStyle name="Comma 37 5 3 4" xfId="15934" xr:uid="{00000000-0005-0000-0000-00008B7C0000}"/>
    <cellStyle name="Comma 37 5 4 2" xfId="7280" xr:uid="{00000000-0005-0000-0000-0000B2380000}"/>
    <cellStyle name="Comma 37 5 5" xfId="3436" xr:uid="{00000000-0005-0000-0000-0000031B0000}"/>
    <cellStyle name="Comma 37 5 5 3" xfId="13206" xr:uid="{00000000-0005-0000-0000-000057670000}"/>
    <cellStyle name="Comma 37 5 6 2" xfId="10524" xr:uid="{00000000-0005-0000-0000-000023520000}"/>
    <cellStyle name="Comma 37 5 7" xfId="4504" xr:uid="{00000000-0005-0000-0000-00007E230000}"/>
    <cellStyle name="Comma 37 5 9" xfId="14274" xr:uid="{00000000-0005-0000-0000-0000D26F0000}"/>
    <cellStyle name="Comma 37 6 2" xfId="1907" xr:uid="{00000000-0005-0000-0000-0000000F0000}"/>
    <cellStyle name="Comma 37 6 2 2 2" xfId="7906" xr:uid="{00000000-0005-0000-0000-0000A53D0000}"/>
    <cellStyle name="Comma 37 6 2 3" xfId="4062" xr:uid="{00000000-0005-0000-0000-0000F61F0000}"/>
    <cellStyle name="Comma 37 6 2 3 3" xfId="13832" xr:uid="{00000000-0005-0000-0000-00004A6C0000}"/>
    <cellStyle name="Comma 37 6 2 4 2" xfId="11678" xr:uid="{00000000-0005-0000-0000-0000545B0000}"/>
    <cellStyle name="Comma 37 6 2 6" xfId="10082" xr:uid="{00000000-0005-0000-0000-00009B4E0000}"/>
    <cellStyle name="Comma 37 6 3" xfId="1379" xr:uid="{00000000-0005-0000-0000-0000C20A0000}"/>
    <cellStyle name="Comma 37 6 3 3" xfId="11150" xr:uid="{00000000-0005-0000-0000-000016570000}"/>
    <cellStyle name="Comma 37 6 4 2" xfId="7378" xr:uid="{00000000-0005-0000-0000-000067390000}"/>
    <cellStyle name="Comma 37 6 5" xfId="3534" xr:uid="{00000000-0005-0000-0000-0000B81B0000}"/>
    <cellStyle name="Comma 37 6 5 3" xfId="13304" xr:uid="{00000000-0005-0000-0000-00000C680000}"/>
    <cellStyle name="Comma 37 6 6 2" xfId="10622" xr:uid="{00000000-0005-0000-0000-0000D8520000}"/>
    <cellStyle name="Comma 37 6 7" xfId="4602" xr:uid="{00000000-0005-0000-0000-000033240000}"/>
    <cellStyle name="Comma 37 6 9" xfId="14372" xr:uid="{00000000-0005-0000-0000-000087700000}"/>
    <cellStyle name="Comma 37 7 2" xfId="2529" xr:uid="{00000000-0005-0000-0000-0000EA130000}"/>
    <cellStyle name="Comma 37 7 2 3" xfId="12299" xr:uid="{00000000-0005-0000-0000-00003E600000}"/>
    <cellStyle name="Comma 37 7 3 2" xfId="8544" xr:uid="{00000000-0005-0000-0000-00008F420000}"/>
    <cellStyle name="Comma 37 7 4" xfId="6356" xr:uid="{00000000-0005-0000-0000-000099310000}"/>
    <cellStyle name="Comma 37 7 5" xfId="4695" xr:uid="{00000000-0005-0000-0000-0000E0240000}"/>
    <cellStyle name="Comma 37 7 7" xfId="14465" xr:uid="{00000000-0005-0000-0000-000034710000}"/>
    <cellStyle name="Comma 37 8 2" xfId="5797" xr:uid="{00000000-0005-0000-0000-00005B2D0000}"/>
    <cellStyle name="Comma 37 8 4" xfId="15567" xr:uid="{00000000-0005-0000-0000-0000AF790000}"/>
    <cellStyle name="Comma 37 9 2" xfId="6913" xr:uid="{00000000-0005-0000-0000-0000D7350000}"/>
    <cellStyle name="Comma 38" xfId="123" xr:uid="{00000000-0005-0000-0000-0000E4000000}"/>
    <cellStyle name="Comma 38 10 2" xfId="8002" xr:uid="{00000000-0005-0000-0000-0000533E0000}"/>
    <cellStyle name="Comma 38 11" xfId="5256" xr:uid="{00000000-0005-0000-0000-00001F290000}"/>
    <cellStyle name="Comma 38 11 3" xfId="15026" xr:uid="{00000000-0005-0000-0000-000073750000}"/>
    <cellStyle name="Comma 38 13" xfId="9105" xr:uid="{00000000-0005-0000-0000-0000CE460000}"/>
    <cellStyle name="Comma 38 2" xfId="340" xr:uid="{00000000-0005-0000-0000-000088020000}"/>
    <cellStyle name="Comma 38 2 2 2" xfId="2626" xr:uid="{00000000-0005-0000-0000-0000A2140000}"/>
    <cellStyle name="Comma 38 2 2 2 3" xfId="12396" xr:uid="{00000000-0005-0000-0000-0000F6600000}"/>
    <cellStyle name="Comma 38 2 2 3 2" xfId="8641" xr:uid="{00000000-0005-0000-0000-000047430000}"/>
    <cellStyle name="Comma 38 2 2 4" xfId="6453" xr:uid="{00000000-0005-0000-0000-000051320000}"/>
    <cellStyle name="Comma 38 2 2 5" xfId="4792" xr:uid="{00000000-0005-0000-0000-000098250000}"/>
    <cellStyle name="Comma 38 2 2 7" xfId="14562" xr:uid="{00000000-0005-0000-0000-0000EC710000}"/>
    <cellStyle name="Comma 38 2 3 2" xfId="5894" xr:uid="{00000000-0005-0000-0000-0000132E0000}"/>
    <cellStyle name="Comma 38 2 3 4" xfId="15664" xr:uid="{00000000-0005-0000-0000-0000677A0000}"/>
    <cellStyle name="Comma 38 2 4 2" xfId="7009" xr:uid="{00000000-0005-0000-0000-00008E360000}"/>
    <cellStyle name="Comma 38 2 5" xfId="3165" xr:uid="{00000000-0005-0000-0000-0000DF180000}"/>
    <cellStyle name="Comma 38 2 5 3" xfId="12935" xr:uid="{00000000-0005-0000-0000-000033650000}"/>
    <cellStyle name="Comma 38 2 6 2" xfId="10253" xr:uid="{00000000-0005-0000-0000-0000FF4F0000}"/>
    <cellStyle name="Comma 38 2 7" xfId="4233" xr:uid="{00000000-0005-0000-0000-00005A210000}"/>
    <cellStyle name="Comma 38 2 9" xfId="14003" xr:uid="{00000000-0005-0000-0000-0000AE6D0000}"/>
    <cellStyle name="Comma 38 3 2" xfId="1640" xr:uid="{00000000-0005-0000-0000-0000E00C0000}"/>
    <cellStyle name="Comma 38 3 2 2 2" xfId="7639" xr:uid="{00000000-0005-0000-0000-0000853B0000}"/>
    <cellStyle name="Comma 38 3 2 3" xfId="3795" xr:uid="{00000000-0005-0000-0000-0000D61D0000}"/>
    <cellStyle name="Comma 38 3 2 3 3" xfId="13565" xr:uid="{00000000-0005-0000-0000-00002A6A0000}"/>
    <cellStyle name="Comma 38 3 2 4 2" xfId="11411" xr:uid="{00000000-0005-0000-0000-000034590000}"/>
    <cellStyle name="Comma 38 3 2 6" xfId="9815" xr:uid="{00000000-0005-0000-0000-00007B4C0000}"/>
    <cellStyle name="Comma 38 3 3" xfId="1112" xr:uid="{00000000-0005-0000-0000-0000A2080000}"/>
    <cellStyle name="Comma 38 3 3 3" xfId="10884" xr:uid="{00000000-0005-0000-0000-0000F6540000}"/>
    <cellStyle name="Comma 38 3 4" xfId="2170" xr:uid="{00000000-0005-0000-0000-00001D110000}"/>
    <cellStyle name="Comma 38 3 4 3" xfId="11940" xr:uid="{00000000-0005-0000-0000-0000715D0000}"/>
    <cellStyle name="Comma 38 3 5 2" xfId="8185" xr:uid="{00000000-0005-0000-0000-0000C23F0000}"/>
    <cellStyle name="Comma 38 3 6" xfId="5439" xr:uid="{00000000-0005-0000-0000-00008E2A0000}"/>
    <cellStyle name="Comma 38 3 6 3" xfId="15209" xr:uid="{00000000-0005-0000-0000-0000E2760000}"/>
    <cellStyle name="Comma 38 3 8" xfId="9288" xr:uid="{00000000-0005-0000-0000-00003D480000}"/>
    <cellStyle name="Comma 38 4" xfId="606" xr:uid="{00000000-0005-0000-0000-000098040000}"/>
    <cellStyle name="Comma 38 4 2 2" xfId="2812" xr:uid="{00000000-0005-0000-0000-000012160000}"/>
    <cellStyle name="Comma 38 4 2 2 3" xfId="12582" xr:uid="{00000000-0005-0000-0000-000066620000}"/>
    <cellStyle name="Comma 38 4 2 3 2" xfId="8827" xr:uid="{00000000-0005-0000-0000-0000B7440000}"/>
    <cellStyle name="Comma 38 4 2 4" xfId="6639" xr:uid="{00000000-0005-0000-0000-0000C1330000}"/>
    <cellStyle name="Comma 38 4 2 5" xfId="4978" xr:uid="{00000000-0005-0000-0000-000008270000}"/>
    <cellStyle name="Comma 38 4 2 7" xfId="14748" xr:uid="{00000000-0005-0000-0000-00005C730000}"/>
    <cellStyle name="Comma 38 4 3 2" xfId="6080" xr:uid="{00000000-0005-0000-0000-0000832F0000}"/>
    <cellStyle name="Comma 38 4 3 4" xfId="15850" xr:uid="{00000000-0005-0000-0000-0000D77B0000}"/>
    <cellStyle name="Comma 38 4 4 2" xfId="7195" xr:uid="{00000000-0005-0000-0000-0000FE370000}"/>
    <cellStyle name="Comma 38 4 5" xfId="3351" xr:uid="{00000000-0005-0000-0000-00004F1A0000}"/>
    <cellStyle name="Comma 38 4 5 3" xfId="13121" xr:uid="{00000000-0005-0000-0000-0000A3660000}"/>
    <cellStyle name="Comma 38 4 6 2" xfId="10439" xr:uid="{00000000-0005-0000-0000-00006F510000}"/>
    <cellStyle name="Comma 38 4 7" xfId="4419" xr:uid="{00000000-0005-0000-0000-0000CA220000}"/>
    <cellStyle name="Comma 38 4 9" xfId="14189" xr:uid="{00000000-0005-0000-0000-00001E6F0000}"/>
    <cellStyle name="Comma 38 5 2" xfId="1822" xr:uid="{00000000-0005-0000-0000-00004C0E0000}"/>
    <cellStyle name="Comma 38 5 2 2 2" xfId="7821" xr:uid="{00000000-0005-0000-0000-0000F13C0000}"/>
    <cellStyle name="Comma 38 5 2 3" xfId="3977" xr:uid="{00000000-0005-0000-0000-0000421F0000}"/>
    <cellStyle name="Comma 38 5 2 3 3" xfId="13747" xr:uid="{00000000-0005-0000-0000-0000966B0000}"/>
    <cellStyle name="Comma 38 5 2 4 2" xfId="11593" xr:uid="{00000000-0005-0000-0000-0000A05A0000}"/>
    <cellStyle name="Comma 38 5 2 6" xfId="9997" xr:uid="{00000000-0005-0000-0000-0000E74D0000}"/>
    <cellStyle name="Comma 38 5 3" xfId="1294" xr:uid="{00000000-0005-0000-0000-00000E0A0000}"/>
    <cellStyle name="Comma 38 5 3 3" xfId="11065" xr:uid="{00000000-0005-0000-0000-000062560000}"/>
    <cellStyle name="Comma 38 5 4" xfId="2351" xr:uid="{00000000-0005-0000-0000-000089120000}"/>
    <cellStyle name="Comma 38 5 4 3" xfId="12121" xr:uid="{00000000-0005-0000-0000-0000DD5E0000}"/>
    <cellStyle name="Comma 38 5 5 2" xfId="8366" xr:uid="{00000000-0005-0000-0000-00002E410000}"/>
    <cellStyle name="Comma 38 5 6" xfId="5620" xr:uid="{00000000-0005-0000-0000-0000FA2B0000}"/>
    <cellStyle name="Comma 38 5 6 3" xfId="15390" xr:uid="{00000000-0005-0000-0000-00004E780000}"/>
    <cellStyle name="Comma 38 5 8" xfId="9469" xr:uid="{00000000-0005-0000-0000-0000A9490000}"/>
    <cellStyle name="Comma 38 6" xfId="839" xr:uid="{00000000-0005-0000-0000-000071060000}"/>
    <cellStyle name="Comma 38 6 2 2" xfId="2992" xr:uid="{00000000-0005-0000-0000-00007C170000}"/>
    <cellStyle name="Comma 38 6 2 2 3" xfId="12762" xr:uid="{00000000-0005-0000-0000-0000D0630000}"/>
    <cellStyle name="Comma 38 6 2 3 2" xfId="9007" xr:uid="{00000000-0005-0000-0000-000021460000}"/>
    <cellStyle name="Comma 38 6 2 4" xfId="6819" xr:uid="{00000000-0005-0000-0000-00002B350000}"/>
    <cellStyle name="Comma 38 6 2 5" xfId="5158" xr:uid="{00000000-0005-0000-0000-000072280000}"/>
    <cellStyle name="Comma 38 6 2 7" xfId="14928" xr:uid="{00000000-0005-0000-0000-0000C6740000}"/>
    <cellStyle name="Comma 38 6 3 2" xfId="6261" xr:uid="{00000000-0005-0000-0000-0000ED300000}"/>
    <cellStyle name="Comma 38 6 4" xfId="2434" xr:uid="{00000000-0005-0000-0000-00003E130000}"/>
    <cellStyle name="Comma 38 6 4 3" xfId="12204" xr:uid="{00000000-0005-0000-0000-0000925F0000}"/>
    <cellStyle name="Comma 38 6 5 2" xfId="8449" xr:uid="{00000000-0005-0000-0000-0000E3410000}"/>
    <cellStyle name="Comma 38 6 6" xfId="5703" xr:uid="{00000000-0005-0000-0000-0000AF2C0000}"/>
    <cellStyle name="Comma 38 6 6 3" xfId="15473" xr:uid="{00000000-0005-0000-0000-000003790000}"/>
    <cellStyle name="Comma 38 6 8" xfId="9552" xr:uid="{00000000-0005-0000-0000-00005E4A0000}"/>
    <cellStyle name="Comma 38 7" xfId="1457" xr:uid="{00000000-0005-0000-0000-0000700B0000}"/>
    <cellStyle name="Comma 38 7 2 2" xfId="7456" xr:uid="{00000000-0005-0000-0000-0000153A0000}"/>
    <cellStyle name="Comma 38 7 3" xfId="3612" xr:uid="{00000000-0005-0000-0000-0000661C0000}"/>
    <cellStyle name="Comma 38 7 3 3" xfId="13382" xr:uid="{00000000-0005-0000-0000-0000BA680000}"/>
    <cellStyle name="Comma 38 7 4 2" xfId="11228" xr:uid="{00000000-0005-0000-0000-0000C4570000}"/>
    <cellStyle name="Comma 38 7 6" xfId="9632" xr:uid="{00000000-0005-0000-0000-00000B4B0000}"/>
    <cellStyle name="Comma 38 8" xfId="929" xr:uid="{00000000-0005-0000-0000-000032070000}"/>
    <cellStyle name="Comma 38 8 3" xfId="10701" xr:uid="{00000000-0005-0000-0000-000086530000}"/>
    <cellStyle name="Comma 38 9" xfId="1987" xr:uid="{00000000-0005-0000-0000-0000AE0F0000}"/>
    <cellStyle name="Comma 38 9 3" xfId="11757" xr:uid="{00000000-0005-0000-0000-0000025C0000}"/>
    <cellStyle name="Comma 39 10" xfId="3070" xr:uid="{00000000-0005-0000-0000-00002A180000}"/>
    <cellStyle name="Comma 39 10 3" xfId="12840" xr:uid="{00000000-0005-0000-0000-00007E640000}"/>
    <cellStyle name="Comma 39 11 2" xfId="10158" xr:uid="{00000000-0005-0000-0000-00004A4F0000}"/>
    <cellStyle name="Comma 39 12" xfId="4138" xr:uid="{00000000-0005-0000-0000-0000A5200000}"/>
    <cellStyle name="Comma 39 14" xfId="13908" xr:uid="{00000000-0005-0000-0000-0000F96C0000}"/>
    <cellStyle name="Comma 39 2 2" xfId="1544" xr:uid="{00000000-0005-0000-0000-0000280C0000}"/>
    <cellStyle name="Comma 39 2 2 2 2" xfId="7543" xr:uid="{00000000-0005-0000-0000-0000CD3A0000}"/>
    <cellStyle name="Comma 39 2 2 3" xfId="3699" xr:uid="{00000000-0005-0000-0000-00001E1D0000}"/>
    <cellStyle name="Comma 39 2 2 3 3" xfId="13469" xr:uid="{00000000-0005-0000-0000-000072690000}"/>
    <cellStyle name="Comma 39 2 2 4 2" xfId="11315" xr:uid="{00000000-0005-0000-0000-00007C580000}"/>
    <cellStyle name="Comma 39 2 2 6" xfId="9719" xr:uid="{00000000-0005-0000-0000-0000C34B0000}"/>
    <cellStyle name="Comma 39 2 3" xfId="1016" xr:uid="{00000000-0005-0000-0000-0000EA070000}"/>
    <cellStyle name="Comma 39 2 3 3" xfId="10788" xr:uid="{00000000-0005-0000-0000-00003E540000}"/>
    <cellStyle name="Comma 39 2 4" xfId="2074" xr:uid="{00000000-0005-0000-0000-000065100000}"/>
    <cellStyle name="Comma 39 2 4 3" xfId="11844" xr:uid="{00000000-0005-0000-0000-0000B95C0000}"/>
    <cellStyle name="Comma 39 2 5 2" xfId="8089" xr:uid="{00000000-0005-0000-0000-00000A3F0000}"/>
    <cellStyle name="Comma 39 2 6" xfId="5343" xr:uid="{00000000-0005-0000-0000-0000D6290000}"/>
    <cellStyle name="Comma 39 2 6 3" xfId="15113" xr:uid="{00000000-0005-0000-0000-00002A760000}"/>
    <cellStyle name="Comma 39 2 8" xfId="9192" xr:uid="{00000000-0005-0000-0000-000085470000}"/>
    <cellStyle name="Comma 39 3" xfId="482" xr:uid="{00000000-0005-0000-0000-0000AE030000}"/>
    <cellStyle name="Comma 39 3 2 2" xfId="2715" xr:uid="{00000000-0005-0000-0000-00005C150000}"/>
    <cellStyle name="Comma 39 3 2 2 3" xfId="12485" xr:uid="{00000000-0005-0000-0000-0000B0610000}"/>
    <cellStyle name="Comma 39 3 2 3 2" xfId="8730" xr:uid="{00000000-0005-0000-0000-000001440000}"/>
    <cellStyle name="Comma 39 3 2 4" xfId="6542" xr:uid="{00000000-0005-0000-0000-00000B330000}"/>
    <cellStyle name="Comma 39 3 2 5" xfId="4881" xr:uid="{00000000-0005-0000-0000-000052260000}"/>
    <cellStyle name="Comma 39 3 2 7" xfId="14651" xr:uid="{00000000-0005-0000-0000-0000A6720000}"/>
    <cellStyle name="Comma 39 3 3 2" xfId="5983" xr:uid="{00000000-0005-0000-0000-0000CD2E0000}"/>
    <cellStyle name="Comma 39 3 3 4" xfId="15753" xr:uid="{00000000-0005-0000-0000-0000217B0000}"/>
    <cellStyle name="Comma 39 3 4 2" xfId="7098" xr:uid="{00000000-0005-0000-0000-000048370000}"/>
    <cellStyle name="Comma 39 3 5" xfId="3254" xr:uid="{00000000-0005-0000-0000-000099190000}"/>
    <cellStyle name="Comma 39 3 5 3" xfId="13024" xr:uid="{00000000-0005-0000-0000-0000ED650000}"/>
    <cellStyle name="Comma 39 3 6 2" xfId="10342" xr:uid="{00000000-0005-0000-0000-0000B9500000}"/>
    <cellStyle name="Comma 39 3 7" xfId="4322" xr:uid="{00000000-0005-0000-0000-000014220000}"/>
    <cellStyle name="Comma 39 3 9" xfId="14092" xr:uid="{00000000-0005-0000-0000-0000686E0000}"/>
    <cellStyle name="Comma 39 4 2" xfId="1726" xr:uid="{00000000-0005-0000-0000-0000980D0000}"/>
    <cellStyle name="Comma 39 4 2 2 2" xfId="7725" xr:uid="{00000000-0005-0000-0000-00003D3C0000}"/>
    <cellStyle name="Comma 39 4 2 3" xfId="3881" xr:uid="{00000000-0005-0000-0000-00008E1E0000}"/>
    <cellStyle name="Comma 39 4 2 3 3" xfId="13651" xr:uid="{00000000-0005-0000-0000-0000E26A0000}"/>
    <cellStyle name="Comma 39 4 2 4 2" xfId="11497" xr:uid="{00000000-0005-0000-0000-0000EC590000}"/>
    <cellStyle name="Comma 39 4 2 6" xfId="9901" xr:uid="{00000000-0005-0000-0000-0000334D0000}"/>
    <cellStyle name="Comma 39 4 3" xfId="1198" xr:uid="{00000000-0005-0000-0000-00005A090000}"/>
    <cellStyle name="Comma 39 4 3 3" xfId="10970" xr:uid="{00000000-0005-0000-0000-0000AE550000}"/>
    <cellStyle name="Comma 39 4 4" xfId="2256" xr:uid="{00000000-0005-0000-0000-0000D5110000}"/>
    <cellStyle name="Comma 39 4 4 3" xfId="12026" xr:uid="{00000000-0005-0000-0000-0000295E0000}"/>
    <cellStyle name="Comma 39 4 5 2" xfId="8271" xr:uid="{00000000-0005-0000-0000-00007A400000}"/>
    <cellStyle name="Comma 39 4 6" xfId="5525" xr:uid="{00000000-0005-0000-0000-0000462B0000}"/>
    <cellStyle name="Comma 39 4 6 3" xfId="15295" xr:uid="{00000000-0005-0000-0000-00009A770000}"/>
    <cellStyle name="Comma 39 4 8" xfId="9374" xr:uid="{00000000-0005-0000-0000-0000F5480000}"/>
    <cellStyle name="Comma 39 5" xfId="718" xr:uid="{00000000-0005-0000-0000-000087050000}"/>
    <cellStyle name="Comma 39 5 2 2" xfId="2897" xr:uid="{00000000-0005-0000-0000-0000C8160000}"/>
    <cellStyle name="Comma 39 5 2 2 3" xfId="12667" xr:uid="{00000000-0005-0000-0000-00001C630000}"/>
    <cellStyle name="Comma 39 5 2 3 2" xfId="8912" xr:uid="{00000000-0005-0000-0000-00006D450000}"/>
    <cellStyle name="Comma 39 5 2 4" xfId="6724" xr:uid="{00000000-0005-0000-0000-000077340000}"/>
    <cellStyle name="Comma 39 5 2 5" xfId="5063" xr:uid="{00000000-0005-0000-0000-0000BE270000}"/>
    <cellStyle name="Comma 39 5 2 7" xfId="14833" xr:uid="{00000000-0005-0000-0000-000012740000}"/>
    <cellStyle name="Comma 39 5 3 2" xfId="6166" xr:uid="{00000000-0005-0000-0000-000039300000}"/>
    <cellStyle name="Comma 39 5 3 4" xfId="15935" xr:uid="{00000000-0005-0000-0000-00008D7C0000}"/>
    <cellStyle name="Comma 39 5 4 2" xfId="7281" xr:uid="{00000000-0005-0000-0000-0000B4380000}"/>
    <cellStyle name="Comma 39 5 5" xfId="3437" xr:uid="{00000000-0005-0000-0000-0000051B0000}"/>
    <cellStyle name="Comma 39 5 5 3" xfId="13207" xr:uid="{00000000-0005-0000-0000-000059670000}"/>
    <cellStyle name="Comma 39 5 6 2" xfId="10525" xr:uid="{00000000-0005-0000-0000-000025520000}"/>
    <cellStyle name="Comma 39 5 7" xfId="4505" xr:uid="{00000000-0005-0000-0000-000080230000}"/>
    <cellStyle name="Comma 39 5 9" xfId="14275" xr:uid="{00000000-0005-0000-0000-0000D46F0000}"/>
    <cellStyle name="Comma 39 6 2" xfId="1908" xr:uid="{00000000-0005-0000-0000-0000020F0000}"/>
    <cellStyle name="Comma 39 6 2 2 2" xfId="7907" xr:uid="{00000000-0005-0000-0000-0000A73D0000}"/>
    <cellStyle name="Comma 39 6 2 3" xfId="4063" xr:uid="{00000000-0005-0000-0000-0000F81F0000}"/>
    <cellStyle name="Comma 39 6 2 3 3" xfId="13833" xr:uid="{00000000-0005-0000-0000-00004C6C0000}"/>
    <cellStyle name="Comma 39 6 2 4 2" xfId="11679" xr:uid="{00000000-0005-0000-0000-0000565B0000}"/>
    <cellStyle name="Comma 39 6 2 6" xfId="10083" xr:uid="{00000000-0005-0000-0000-00009D4E0000}"/>
    <cellStyle name="Comma 39 6 3" xfId="1380" xr:uid="{00000000-0005-0000-0000-0000C40A0000}"/>
    <cellStyle name="Comma 39 6 3 3" xfId="11151" xr:uid="{00000000-0005-0000-0000-000018570000}"/>
    <cellStyle name="Comma 39 6 4 2" xfId="7379" xr:uid="{00000000-0005-0000-0000-000069390000}"/>
    <cellStyle name="Comma 39 6 5" xfId="3535" xr:uid="{00000000-0005-0000-0000-0000BA1B0000}"/>
    <cellStyle name="Comma 39 6 5 3" xfId="13305" xr:uid="{00000000-0005-0000-0000-00000E680000}"/>
    <cellStyle name="Comma 39 6 6 2" xfId="10623" xr:uid="{00000000-0005-0000-0000-0000DA520000}"/>
    <cellStyle name="Comma 39 6 7" xfId="4603" xr:uid="{00000000-0005-0000-0000-000035240000}"/>
    <cellStyle name="Comma 39 6 9" xfId="14373" xr:uid="{00000000-0005-0000-0000-000089700000}"/>
    <cellStyle name="Comma 39 7 2" xfId="2530" xr:uid="{00000000-0005-0000-0000-0000EC130000}"/>
    <cellStyle name="Comma 39 7 2 3" xfId="12300" xr:uid="{00000000-0005-0000-0000-000040600000}"/>
    <cellStyle name="Comma 39 7 3 2" xfId="8545" xr:uid="{00000000-0005-0000-0000-000091420000}"/>
    <cellStyle name="Comma 39 7 4" xfId="6357" xr:uid="{00000000-0005-0000-0000-00009B310000}"/>
    <cellStyle name="Comma 39 7 5" xfId="4696" xr:uid="{00000000-0005-0000-0000-0000E2240000}"/>
    <cellStyle name="Comma 39 7 7" xfId="14466" xr:uid="{00000000-0005-0000-0000-000036710000}"/>
    <cellStyle name="Comma 39 8 2" xfId="5798" xr:uid="{00000000-0005-0000-0000-00005D2D0000}"/>
    <cellStyle name="Comma 39 8 4" xfId="15568" xr:uid="{00000000-0005-0000-0000-0000B1790000}"/>
    <cellStyle name="Comma 39 9 2" xfId="6914" xr:uid="{00000000-0005-0000-0000-0000D9350000}"/>
    <cellStyle name="Comma 4" xfId="21" xr:uid="{00000000-0005-0000-0000-000027000000}"/>
    <cellStyle name="Comma 4 10 10" xfId="3046" xr:uid="{00000000-0005-0000-0000-0000FE170000}"/>
    <cellStyle name="Comma 4 10 10 3" xfId="12816" xr:uid="{00000000-0005-0000-0000-000052640000}"/>
    <cellStyle name="Comma 4 10 11 2" xfId="10134" xr:uid="{00000000-0005-0000-0000-00001E4F0000}"/>
    <cellStyle name="Comma 4 10 12" xfId="4114" xr:uid="{00000000-0005-0000-0000-000079200000}"/>
    <cellStyle name="Comma 4 10 14" xfId="13884" xr:uid="{00000000-0005-0000-0000-0000CD6C0000}"/>
    <cellStyle name="Comma 4 10 2 2" xfId="1520" xr:uid="{00000000-0005-0000-0000-0000FC0B0000}"/>
    <cellStyle name="Comma 4 10 2 2 2 2" xfId="7519" xr:uid="{00000000-0005-0000-0000-0000A13A0000}"/>
    <cellStyle name="Comma 4 10 2 2 3" xfId="3675" xr:uid="{00000000-0005-0000-0000-0000F21C0000}"/>
    <cellStyle name="Comma 4 10 2 2 3 3" xfId="13445" xr:uid="{00000000-0005-0000-0000-000046690000}"/>
    <cellStyle name="Comma 4 10 2 2 4 2" xfId="11291" xr:uid="{00000000-0005-0000-0000-000050580000}"/>
    <cellStyle name="Comma 4 10 2 2 6" xfId="9695" xr:uid="{00000000-0005-0000-0000-0000974B0000}"/>
    <cellStyle name="Comma 4 10 2 3" xfId="992" xr:uid="{00000000-0005-0000-0000-0000BE070000}"/>
    <cellStyle name="Comma 4 10 2 3 3" xfId="10764" xr:uid="{00000000-0005-0000-0000-000012540000}"/>
    <cellStyle name="Comma 4 10 2 4" xfId="2050" xr:uid="{00000000-0005-0000-0000-000039100000}"/>
    <cellStyle name="Comma 4 10 2 4 3" xfId="11820" xr:uid="{00000000-0005-0000-0000-00008D5C0000}"/>
    <cellStyle name="Comma 4 10 2 5 2" xfId="8065" xr:uid="{00000000-0005-0000-0000-0000DE3E0000}"/>
    <cellStyle name="Comma 4 10 2 6" xfId="5319" xr:uid="{00000000-0005-0000-0000-0000AA290000}"/>
    <cellStyle name="Comma 4 10 2 6 3" xfId="15089" xr:uid="{00000000-0005-0000-0000-0000FE750000}"/>
    <cellStyle name="Comma 4 10 2 8" xfId="9168" xr:uid="{00000000-0005-0000-0000-000059470000}"/>
    <cellStyle name="Comma 4 10 3" xfId="458" xr:uid="{00000000-0005-0000-0000-000082030000}"/>
    <cellStyle name="Comma 4 10 3 2 2" xfId="2691" xr:uid="{00000000-0005-0000-0000-000030150000}"/>
    <cellStyle name="Comma 4 10 3 2 2 3" xfId="12461" xr:uid="{00000000-0005-0000-0000-000084610000}"/>
    <cellStyle name="Comma 4 10 3 2 3 2" xfId="8706" xr:uid="{00000000-0005-0000-0000-0000D5430000}"/>
    <cellStyle name="Comma 4 10 3 2 4" xfId="6518" xr:uid="{00000000-0005-0000-0000-0000DF320000}"/>
    <cellStyle name="Comma 4 10 3 2 5" xfId="4857" xr:uid="{00000000-0005-0000-0000-000026260000}"/>
    <cellStyle name="Comma 4 10 3 2 7" xfId="14627" xr:uid="{00000000-0005-0000-0000-00007A720000}"/>
    <cellStyle name="Comma 4 10 3 3 2" xfId="5959" xr:uid="{00000000-0005-0000-0000-0000A12E0000}"/>
    <cellStyle name="Comma 4 10 3 3 4" xfId="15729" xr:uid="{00000000-0005-0000-0000-0000F57A0000}"/>
    <cellStyle name="Comma 4 10 3 4 2" xfId="7074" xr:uid="{00000000-0005-0000-0000-00001C370000}"/>
    <cellStyle name="Comma 4 10 3 5" xfId="3230" xr:uid="{00000000-0005-0000-0000-00006D190000}"/>
    <cellStyle name="Comma 4 10 3 5 3" xfId="13000" xr:uid="{00000000-0005-0000-0000-0000C1650000}"/>
    <cellStyle name="Comma 4 10 3 6 2" xfId="10318" xr:uid="{00000000-0005-0000-0000-00008D500000}"/>
    <cellStyle name="Comma 4 10 3 7" xfId="4298" xr:uid="{00000000-0005-0000-0000-0000E8210000}"/>
    <cellStyle name="Comma 4 10 3 9" xfId="14068" xr:uid="{00000000-0005-0000-0000-00003C6E0000}"/>
    <cellStyle name="Comma 4 10 4 2" xfId="1702" xr:uid="{00000000-0005-0000-0000-00006C0D0000}"/>
    <cellStyle name="Comma 4 10 4 2 2 2" xfId="7701" xr:uid="{00000000-0005-0000-0000-0000113C0000}"/>
    <cellStyle name="Comma 4 10 4 2 3" xfId="3857" xr:uid="{00000000-0005-0000-0000-0000621E0000}"/>
    <cellStyle name="Comma 4 10 4 2 3 3" xfId="13627" xr:uid="{00000000-0005-0000-0000-0000B66A0000}"/>
    <cellStyle name="Comma 4 10 4 2 4 2" xfId="11473" xr:uid="{00000000-0005-0000-0000-0000C0590000}"/>
    <cellStyle name="Comma 4 10 4 2 6" xfId="9877" xr:uid="{00000000-0005-0000-0000-0000074D0000}"/>
    <cellStyle name="Comma 4 10 4 3" xfId="1174" xr:uid="{00000000-0005-0000-0000-00002E090000}"/>
    <cellStyle name="Comma 4 10 4 3 3" xfId="10946" xr:uid="{00000000-0005-0000-0000-000082550000}"/>
    <cellStyle name="Comma 4 10 4 4" xfId="2232" xr:uid="{00000000-0005-0000-0000-0000A9110000}"/>
    <cellStyle name="Comma 4 10 4 4 3" xfId="12002" xr:uid="{00000000-0005-0000-0000-0000FD5D0000}"/>
    <cellStyle name="Comma 4 10 4 5 2" xfId="8247" xr:uid="{00000000-0005-0000-0000-00004E400000}"/>
    <cellStyle name="Comma 4 10 4 6" xfId="5501" xr:uid="{00000000-0005-0000-0000-00001A2B0000}"/>
    <cellStyle name="Comma 4 10 4 6 3" xfId="15271" xr:uid="{00000000-0005-0000-0000-00006E770000}"/>
    <cellStyle name="Comma 4 10 4 8" xfId="9350" xr:uid="{00000000-0005-0000-0000-0000C9480000}"/>
    <cellStyle name="Comma 4 10 5" xfId="694" xr:uid="{00000000-0005-0000-0000-00005B050000}"/>
    <cellStyle name="Comma 4 10 5 2 2" xfId="2873" xr:uid="{00000000-0005-0000-0000-00009C160000}"/>
    <cellStyle name="Comma 4 10 5 2 2 3" xfId="12643" xr:uid="{00000000-0005-0000-0000-0000F0620000}"/>
    <cellStyle name="Comma 4 10 5 2 3 2" xfId="8888" xr:uid="{00000000-0005-0000-0000-000041450000}"/>
    <cellStyle name="Comma 4 10 5 2 4" xfId="6700" xr:uid="{00000000-0005-0000-0000-00004B340000}"/>
    <cellStyle name="Comma 4 10 5 2 5" xfId="5039" xr:uid="{00000000-0005-0000-0000-000092270000}"/>
    <cellStyle name="Comma 4 10 5 2 7" xfId="14809" xr:uid="{00000000-0005-0000-0000-0000E6730000}"/>
    <cellStyle name="Comma 4 10 5 3 2" xfId="6141" xr:uid="{00000000-0005-0000-0000-00000D300000}"/>
    <cellStyle name="Comma 4 10 5 3 4" xfId="15911" xr:uid="{00000000-0005-0000-0000-0000617C0000}"/>
    <cellStyle name="Comma 4 10 5 4 2" xfId="7256" xr:uid="{00000000-0005-0000-0000-000088380000}"/>
    <cellStyle name="Comma 4 10 5 5" xfId="3412" xr:uid="{00000000-0005-0000-0000-0000D91A0000}"/>
    <cellStyle name="Comma 4 10 5 5 3" xfId="13182" xr:uid="{00000000-0005-0000-0000-00002D670000}"/>
    <cellStyle name="Comma 4 10 5 6 2" xfId="10500" xr:uid="{00000000-0005-0000-0000-0000F9510000}"/>
    <cellStyle name="Comma 4 10 5 7" xfId="4480" xr:uid="{00000000-0005-0000-0000-000054230000}"/>
    <cellStyle name="Comma 4 10 5 9" xfId="14250" xr:uid="{00000000-0005-0000-0000-0000A86F0000}"/>
    <cellStyle name="Comma 4 10 6 2" xfId="1883" xr:uid="{00000000-0005-0000-0000-0000D60E0000}"/>
    <cellStyle name="Comma 4 10 6 2 2 2" xfId="7882" xr:uid="{00000000-0005-0000-0000-00007B3D0000}"/>
    <cellStyle name="Comma 4 10 6 2 3" xfId="4038" xr:uid="{00000000-0005-0000-0000-0000CC1F0000}"/>
    <cellStyle name="Comma 4 10 6 2 3 3" xfId="13808" xr:uid="{00000000-0005-0000-0000-0000206C0000}"/>
    <cellStyle name="Comma 4 10 6 2 4 2" xfId="11654" xr:uid="{00000000-0005-0000-0000-00002A5B0000}"/>
    <cellStyle name="Comma 4 10 6 2 6" xfId="10058" xr:uid="{00000000-0005-0000-0000-0000714E0000}"/>
    <cellStyle name="Comma 4 10 6 3" xfId="1355" xr:uid="{00000000-0005-0000-0000-0000980A0000}"/>
    <cellStyle name="Comma 4 10 6 3 3" xfId="11126" xr:uid="{00000000-0005-0000-0000-0000EC560000}"/>
    <cellStyle name="Comma 4 10 6 4" xfId="2412" xr:uid="{00000000-0005-0000-0000-000013130000}"/>
    <cellStyle name="Comma 4 10 6 4 3" xfId="12182" xr:uid="{00000000-0005-0000-0000-0000675F0000}"/>
    <cellStyle name="Comma 4 10 6 5 2" xfId="8427" xr:uid="{00000000-0005-0000-0000-0000B8410000}"/>
    <cellStyle name="Comma 4 10 6 6" xfId="5681" xr:uid="{00000000-0005-0000-0000-0000842C0000}"/>
    <cellStyle name="Comma 4 10 6 6 3" xfId="15451" xr:uid="{00000000-0005-0000-0000-0000D8780000}"/>
    <cellStyle name="Comma 4 10 6 8" xfId="9530" xr:uid="{00000000-0005-0000-0000-0000334A0000}"/>
    <cellStyle name="Comma 4 10 7" xfId="1435" xr:uid="{00000000-0005-0000-0000-0000450B0000}"/>
    <cellStyle name="Comma 4 10 7 2 2" xfId="7434" xr:uid="{00000000-0005-0000-0000-0000EA390000}"/>
    <cellStyle name="Comma 4 10 7 3" xfId="3590" xr:uid="{00000000-0005-0000-0000-00003B1C0000}"/>
    <cellStyle name="Comma 4 10 7 3 3" xfId="13360" xr:uid="{00000000-0005-0000-0000-00008F680000}"/>
    <cellStyle name="Comma 4 10 7 4 2" xfId="11206" xr:uid="{00000000-0005-0000-0000-000099570000}"/>
    <cellStyle name="Comma 4 10 7 6" xfId="9610" xr:uid="{00000000-0005-0000-0000-0000E04A0000}"/>
    <cellStyle name="Comma 4 10 8" xfId="907" xr:uid="{00000000-0005-0000-0000-000007070000}"/>
    <cellStyle name="Comma 4 10 8 3" xfId="10679" xr:uid="{00000000-0005-0000-0000-00005B530000}"/>
    <cellStyle name="Comma 4 10 9" xfId="1965" xr:uid="{00000000-0005-0000-0000-0000830F0000}"/>
    <cellStyle name="Comma 4 10 9 3" xfId="11736" xr:uid="{00000000-0005-0000-0000-0000D75B0000}"/>
    <cellStyle name="Comma 4 11 10" xfId="3053" xr:uid="{00000000-0005-0000-0000-000009180000}"/>
    <cellStyle name="Comma 4 11 10 3" xfId="12823" xr:uid="{00000000-0005-0000-0000-00005D640000}"/>
    <cellStyle name="Comma 4 11 11 2" xfId="10141" xr:uid="{00000000-0005-0000-0000-0000294F0000}"/>
    <cellStyle name="Comma 4 11 12" xfId="4121" xr:uid="{00000000-0005-0000-0000-000084200000}"/>
    <cellStyle name="Comma 4 11 14" xfId="13891" xr:uid="{00000000-0005-0000-0000-0000D86C0000}"/>
    <cellStyle name="Comma 4 11 2 2" xfId="1527" xr:uid="{00000000-0005-0000-0000-0000070C0000}"/>
    <cellStyle name="Comma 4 11 2 2 2 2" xfId="7526" xr:uid="{00000000-0005-0000-0000-0000AC3A0000}"/>
    <cellStyle name="Comma 4 11 2 2 3" xfId="3682" xr:uid="{00000000-0005-0000-0000-0000FD1C0000}"/>
    <cellStyle name="Comma 4 11 2 2 3 3" xfId="13452" xr:uid="{00000000-0005-0000-0000-000051690000}"/>
    <cellStyle name="Comma 4 11 2 2 4 2" xfId="11298" xr:uid="{00000000-0005-0000-0000-00005B580000}"/>
    <cellStyle name="Comma 4 11 2 2 6" xfId="9702" xr:uid="{00000000-0005-0000-0000-0000A24B0000}"/>
    <cellStyle name="Comma 4 11 2 3" xfId="999" xr:uid="{00000000-0005-0000-0000-0000C9070000}"/>
    <cellStyle name="Comma 4 11 2 3 3" xfId="10771" xr:uid="{00000000-0005-0000-0000-00001D540000}"/>
    <cellStyle name="Comma 4 11 2 4" xfId="2057" xr:uid="{00000000-0005-0000-0000-000044100000}"/>
    <cellStyle name="Comma 4 11 2 4 3" xfId="11827" xr:uid="{00000000-0005-0000-0000-0000985C0000}"/>
    <cellStyle name="Comma 4 11 2 5 2" xfId="8072" xr:uid="{00000000-0005-0000-0000-0000E93E0000}"/>
    <cellStyle name="Comma 4 11 2 6" xfId="5326" xr:uid="{00000000-0005-0000-0000-0000B5290000}"/>
    <cellStyle name="Comma 4 11 2 6 3" xfId="15096" xr:uid="{00000000-0005-0000-0000-000009760000}"/>
    <cellStyle name="Comma 4 11 2 8" xfId="9175" xr:uid="{00000000-0005-0000-0000-000064470000}"/>
    <cellStyle name="Comma 4 11 3" xfId="465" xr:uid="{00000000-0005-0000-0000-00008D030000}"/>
    <cellStyle name="Comma 4 11 3 2 2" xfId="2698" xr:uid="{00000000-0005-0000-0000-00003B150000}"/>
    <cellStyle name="Comma 4 11 3 2 2 3" xfId="12468" xr:uid="{00000000-0005-0000-0000-00008F610000}"/>
    <cellStyle name="Comma 4 11 3 2 3 2" xfId="8713" xr:uid="{00000000-0005-0000-0000-0000E0430000}"/>
    <cellStyle name="Comma 4 11 3 2 4" xfId="6525" xr:uid="{00000000-0005-0000-0000-0000EA320000}"/>
    <cellStyle name="Comma 4 11 3 2 5" xfId="4864" xr:uid="{00000000-0005-0000-0000-000031260000}"/>
    <cellStyle name="Comma 4 11 3 2 7" xfId="14634" xr:uid="{00000000-0005-0000-0000-000085720000}"/>
    <cellStyle name="Comma 4 11 3 3 2" xfId="5966" xr:uid="{00000000-0005-0000-0000-0000AC2E0000}"/>
    <cellStyle name="Comma 4 11 3 3 4" xfId="15736" xr:uid="{00000000-0005-0000-0000-0000007B0000}"/>
    <cellStyle name="Comma 4 11 3 4 2" xfId="7081" xr:uid="{00000000-0005-0000-0000-000027370000}"/>
    <cellStyle name="Comma 4 11 3 5" xfId="3237" xr:uid="{00000000-0005-0000-0000-000078190000}"/>
    <cellStyle name="Comma 4 11 3 5 3" xfId="13007" xr:uid="{00000000-0005-0000-0000-0000CC650000}"/>
    <cellStyle name="Comma 4 11 3 6 2" xfId="10325" xr:uid="{00000000-0005-0000-0000-000098500000}"/>
    <cellStyle name="Comma 4 11 3 7" xfId="4305" xr:uid="{00000000-0005-0000-0000-0000F3210000}"/>
    <cellStyle name="Comma 4 11 3 9" xfId="14075" xr:uid="{00000000-0005-0000-0000-0000476E0000}"/>
    <cellStyle name="Comma 4 11 4 2" xfId="1709" xr:uid="{00000000-0005-0000-0000-0000770D0000}"/>
    <cellStyle name="Comma 4 11 4 2 2 2" xfId="7708" xr:uid="{00000000-0005-0000-0000-00001C3C0000}"/>
    <cellStyle name="Comma 4 11 4 2 3" xfId="3864" xr:uid="{00000000-0005-0000-0000-00006D1E0000}"/>
    <cellStyle name="Comma 4 11 4 2 3 3" xfId="13634" xr:uid="{00000000-0005-0000-0000-0000C16A0000}"/>
    <cellStyle name="Comma 4 11 4 2 4 2" xfId="11480" xr:uid="{00000000-0005-0000-0000-0000CB590000}"/>
    <cellStyle name="Comma 4 11 4 2 6" xfId="9884" xr:uid="{00000000-0005-0000-0000-0000124D0000}"/>
    <cellStyle name="Comma 4 11 4 3" xfId="1181" xr:uid="{00000000-0005-0000-0000-000039090000}"/>
    <cellStyle name="Comma 4 11 4 3 3" xfId="10953" xr:uid="{00000000-0005-0000-0000-00008D550000}"/>
    <cellStyle name="Comma 4 11 4 4" xfId="2239" xr:uid="{00000000-0005-0000-0000-0000B4110000}"/>
    <cellStyle name="Comma 4 11 4 4 3" xfId="12009" xr:uid="{00000000-0005-0000-0000-0000085E0000}"/>
    <cellStyle name="Comma 4 11 4 5 2" xfId="8254" xr:uid="{00000000-0005-0000-0000-000059400000}"/>
    <cellStyle name="Comma 4 11 4 6" xfId="5508" xr:uid="{00000000-0005-0000-0000-0000252B0000}"/>
    <cellStyle name="Comma 4 11 4 6 3" xfId="15278" xr:uid="{00000000-0005-0000-0000-000079770000}"/>
    <cellStyle name="Comma 4 11 4 8" xfId="9357" xr:uid="{00000000-0005-0000-0000-0000D4480000}"/>
    <cellStyle name="Comma 4 11 5" xfId="701" xr:uid="{00000000-0005-0000-0000-000066050000}"/>
    <cellStyle name="Comma 4 11 5 2 2" xfId="2880" xr:uid="{00000000-0005-0000-0000-0000A7160000}"/>
    <cellStyle name="Comma 4 11 5 2 2 3" xfId="12650" xr:uid="{00000000-0005-0000-0000-0000FB620000}"/>
    <cellStyle name="Comma 4 11 5 2 3 2" xfId="8895" xr:uid="{00000000-0005-0000-0000-00004C450000}"/>
    <cellStyle name="Comma 4 11 5 2 4" xfId="6707" xr:uid="{00000000-0005-0000-0000-000056340000}"/>
    <cellStyle name="Comma 4 11 5 2 5" xfId="5046" xr:uid="{00000000-0005-0000-0000-00009D270000}"/>
    <cellStyle name="Comma 4 11 5 2 7" xfId="14816" xr:uid="{00000000-0005-0000-0000-0000F1730000}"/>
    <cellStyle name="Comma 4 11 5 3 2" xfId="6148" xr:uid="{00000000-0005-0000-0000-000018300000}"/>
    <cellStyle name="Comma 4 11 5 3 4" xfId="15918" xr:uid="{00000000-0005-0000-0000-00006C7C0000}"/>
    <cellStyle name="Comma 4 11 5 4 2" xfId="7263" xr:uid="{00000000-0005-0000-0000-000093380000}"/>
    <cellStyle name="Comma 4 11 5 5" xfId="3419" xr:uid="{00000000-0005-0000-0000-0000E41A0000}"/>
    <cellStyle name="Comma 4 11 5 5 3" xfId="13189" xr:uid="{00000000-0005-0000-0000-000038670000}"/>
    <cellStyle name="Comma 4 11 5 6 2" xfId="10507" xr:uid="{00000000-0005-0000-0000-000004520000}"/>
    <cellStyle name="Comma 4 11 5 7" xfId="4487" xr:uid="{00000000-0005-0000-0000-00005F230000}"/>
    <cellStyle name="Comma 4 11 5 9" xfId="14257" xr:uid="{00000000-0005-0000-0000-0000B36F0000}"/>
    <cellStyle name="Comma 4 11 6 2" xfId="1890" xr:uid="{00000000-0005-0000-0000-0000E10E0000}"/>
    <cellStyle name="Comma 4 11 6 2 2 2" xfId="7889" xr:uid="{00000000-0005-0000-0000-0000863D0000}"/>
    <cellStyle name="Comma 4 11 6 2 3" xfId="4045" xr:uid="{00000000-0005-0000-0000-0000D71F0000}"/>
    <cellStyle name="Comma 4 11 6 2 3 3" xfId="13815" xr:uid="{00000000-0005-0000-0000-00002B6C0000}"/>
    <cellStyle name="Comma 4 11 6 2 4 2" xfId="11661" xr:uid="{00000000-0005-0000-0000-0000355B0000}"/>
    <cellStyle name="Comma 4 11 6 2 6" xfId="10065" xr:uid="{00000000-0005-0000-0000-00007C4E0000}"/>
    <cellStyle name="Comma 4 11 6 3" xfId="1362" xr:uid="{00000000-0005-0000-0000-0000A30A0000}"/>
    <cellStyle name="Comma 4 11 6 3 3" xfId="11133" xr:uid="{00000000-0005-0000-0000-0000F7560000}"/>
    <cellStyle name="Comma 4 11 6 4 2" xfId="7361" xr:uid="{00000000-0005-0000-0000-000048390000}"/>
    <cellStyle name="Comma 4 11 6 5" xfId="3517" xr:uid="{00000000-0005-0000-0000-0000991B0000}"/>
    <cellStyle name="Comma 4 11 6 5 3" xfId="13287" xr:uid="{00000000-0005-0000-0000-0000ED670000}"/>
    <cellStyle name="Comma 4 11 6 6 2" xfId="10605" xr:uid="{00000000-0005-0000-0000-0000B9520000}"/>
    <cellStyle name="Comma 4 11 6 7" xfId="4585" xr:uid="{00000000-0005-0000-0000-000014240000}"/>
    <cellStyle name="Comma 4 11 6 9" xfId="14355" xr:uid="{00000000-0005-0000-0000-000068700000}"/>
    <cellStyle name="Comma 4 11 7 2" xfId="2512" xr:uid="{00000000-0005-0000-0000-0000CB130000}"/>
    <cellStyle name="Comma 4 11 7 2 3" xfId="12282" xr:uid="{00000000-0005-0000-0000-00001F600000}"/>
    <cellStyle name="Comma 4 11 7 3 2" xfId="8527" xr:uid="{00000000-0005-0000-0000-000070420000}"/>
    <cellStyle name="Comma 4 11 7 4" xfId="6339" xr:uid="{00000000-0005-0000-0000-00007A310000}"/>
    <cellStyle name="Comma 4 11 7 5" xfId="4678" xr:uid="{00000000-0005-0000-0000-0000C1240000}"/>
    <cellStyle name="Comma 4 11 7 7" xfId="14448" xr:uid="{00000000-0005-0000-0000-000015710000}"/>
    <cellStyle name="Comma 4 11 8 2" xfId="5780" xr:uid="{00000000-0005-0000-0000-00003C2D0000}"/>
    <cellStyle name="Comma 4 11 8 4" xfId="15549" xr:uid="{00000000-0005-0000-0000-000090790000}"/>
    <cellStyle name="Comma 4 11 9 2" xfId="6895" xr:uid="{00000000-0005-0000-0000-0000B8350000}"/>
    <cellStyle name="Comma 4 12" xfId="116" xr:uid="{00000000-0005-0000-0000-0000D4000000}"/>
    <cellStyle name="Comma 4 12 10 2" xfId="7995" xr:uid="{00000000-0005-0000-0000-0000433E0000}"/>
    <cellStyle name="Comma 4 12 11" xfId="5249" xr:uid="{00000000-0005-0000-0000-00000F290000}"/>
    <cellStyle name="Comma 4 12 11 3" xfId="15019" xr:uid="{00000000-0005-0000-0000-000063750000}"/>
    <cellStyle name="Comma 4 12 13" xfId="9098" xr:uid="{00000000-0005-0000-0000-0000BE460000}"/>
    <cellStyle name="Comma 4 12 2" xfId="333" xr:uid="{00000000-0005-0000-0000-000078020000}"/>
    <cellStyle name="Comma 4 12 2 2 2" xfId="2619" xr:uid="{00000000-0005-0000-0000-000092140000}"/>
    <cellStyle name="Comma 4 12 2 2 2 3" xfId="12389" xr:uid="{00000000-0005-0000-0000-0000E6600000}"/>
    <cellStyle name="Comma 4 12 2 2 3 2" xfId="8634" xr:uid="{00000000-0005-0000-0000-000037430000}"/>
    <cellStyle name="Comma 4 12 2 2 4" xfId="6446" xr:uid="{00000000-0005-0000-0000-000041320000}"/>
    <cellStyle name="Comma 4 12 2 2 5" xfId="4785" xr:uid="{00000000-0005-0000-0000-000088250000}"/>
    <cellStyle name="Comma 4 12 2 2 7" xfId="14555" xr:uid="{00000000-0005-0000-0000-0000DC710000}"/>
    <cellStyle name="Comma 4 12 2 3 2" xfId="5887" xr:uid="{00000000-0005-0000-0000-0000032E0000}"/>
    <cellStyle name="Comma 4 12 2 3 4" xfId="15657" xr:uid="{00000000-0005-0000-0000-0000577A0000}"/>
    <cellStyle name="Comma 4 12 2 4 2" xfId="7002" xr:uid="{00000000-0005-0000-0000-00007E360000}"/>
    <cellStyle name="Comma 4 12 2 5" xfId="3158" xr:uid="{00000000-0005-0000-0000-0000CF180000}"/>
    <cellStyle name="Comma 4 12 2 5 3" xfId="12928" xr:uid="{00000000-0005-0000-0000-000023650000}"/>
    <cellStyle name="Comma 4 12 2 6 2" xfId="10246" xr:uid="{00000000-0005-0000-0000-0000EF4F0000}"/>
    <cellStyle name="Comma 4 12 2 7" xfId="4226" xr:uid="{00000000-0005-0000-0000-00004A210000}"/>
    <cellStyle name="Comma 4 12 2 9" xfId="13996" xr:uid="{00000000-0005-0000-0000-00009E6D0000}"/>
    <cellStyle name="Comma 4 12 3 2" xfId="1633" xr:uid="{00000000-0005-0000-0000-0000D00C0000}"/>
    <cellStyle name="Comma 4 12 3 2 2 2" xfId="7632" xr:uid="{00000000-0005-0000-0000-0000753B0000}"/>
    <cellStyle name="Comma 4 12 3 2 3" xfId="3788" xr:uid="{00000000-0005-0000-0000-0000C61D0000}"/>
    <cellStyle name="Comma 4 12 3 2 3 3" xfId="13558" xr:uid="{00000000-0005-0000-0000-00001A6A0000}"/>
    <cellStyle name="Comma 4 12 3 2 4 2" xfId="11404" xr:uid="{00000000-0005-0000-0000-000024590000}"/>
    <cellStyle name="Comma 4 12 3 2 6" xfId="9808" xr:uid="{00000000-0005-0000-0000-00006B4C0000}"/>
    <cellStyle name="Comma 4 12 3 3" xfId="1105" xr:uid="{00000000-0005-0000-0000-000092080000}"/>
    <cellStyle name="Comma 4 12 3 3 3" xfId="10877" xr:uid="{00000000-0005-0000-0000-0000E6540000}"/>
    <cellStyle name="Comma 4 12 3 4" xfId="2163" xr:uid="{00000000-0005-0000-0000-00000D110000}"/>
    <cellStyle name="Comma 4 12 3 4 3" xfId="11933" xr:uid="{00000000-0005-0000-0000-0000615D0000}"/>
    <cellStyle name="Comma 4 12 3 5 2" xfId="8178" xr:uid="{00000000-0005-0000-0000-0000B23F0000}"/>
    <cellStyle name="Comma 4 12 3 6" xfId="5432" xr:uid="{00000000-0005-0000-0000-00007E2A0000}"/>
    <cellStyle name="Comma 4 12 3 6 3" xfId="15202" xr:uid="{00000000-0005-0000-0000-0000D2760000}"/>
    <cellStyle name="Comma 4 12 3 8" xfId="9281" xr:uid="{00000000-0005-0000-0000-00002D480000}"/>
    <cellStyle name="Comma 4 12 4" xfId="599" xr:uid="{00000000-0005-0000-0000-000088040000}"/>
    <cellStyle name="Comma 4 12 4 2 2" xfId="2805" xr:uid="{00000000-0005-0000-0000-000002160000}"/>
    <cellStyle name="Comma 4 12 4 2 2 3" xfId="12575" xr:uid="{00000000-0005-0000-0000-000056620000}"/>
    <cellStyle name="Comma 4 12 4 2 3 2" xfId="8820" xr:uid="{00000000-0005-0000-0000-0000A7440000}"/>
    <cellStyle name="Comma 4 12 4 2 4" xfId="6632" xr:uid="{00000000-0005-0000-0000-0000B1330000}"/>
    <cellStyle name="Comma 4 12 4 2 5" xfId="4971" xr:uid="{00000000-0005-0000-0000-0000F8260000}"/>
    <cellStyle name="Comma 4 12 4 2 7" xfId="14741" xr:uid="{00000000-0005-0000-0000-00004C730000}"/>
    <cellStyle name="Comma 4 12 4 3 2" xfId="6073" xr:uid="{00000000-0005-0000-0000-0000732F0000}"/>
    <cellStyle name="Comma 4 12 4 3 4" xfId="15843" xr:uid="{00000000-0005-0000-0000-0000C77B0000}"/>
    <cellStyle name="Comma 4 12 4 4 2" xfId="7188" xr:uid="{00000000-0005-0000-0000-0000EE370000}"/>
    <cellStyle name="Comma 4 12 4 5" xfId="3344" xr:uid="{00000000-0005-0000-0000-00003F1A0000}"/>
    <cellStyle name="Comma 4 12 4 5 3" xfId="13114" xr:uid="{00000000-0005-0000-0000-000093660000}"/>
    <cellStyle name="Comma 4 12 4 6 2" xfId="10432" xr:uid="{00000000-0005-0000-0000-00005F510000}"/>
    <cellStyle name="Comma 4 12 4 7" xfId="4412" xr:uid="{00000000-0005-0000-0000-0000BA220000}"/>
    <cellStyle name="Comma 4 12 4 9" xfId="14182" xr:uid="{00000000-0005-0000-0000-00000E6F0000}"/>
    <cellStyle name="Comma 4 12 5 2" xfId="1815" xr:uid="{00000000-0005-0000-0000-00003C0E0000}"/>
    <cellStyle name="Comma 4 12 5 2 2 2" xfId="7814" xr:uid="{00000000-0005-0000-0000-0000E13C0000}"/>
    <cellStyle name="Comma 4 12 5 2 3" xfId="3970" xr:uid="{00000000-0005-0000-0000-0000321F0000}"/>
    <cellStyle name="Comma 4 12 5 2 3 3" xfId="13740" xr:uid="{00000000-0005-0000-0000-0000866B0000}"/>
    <cellStyle name="Comma 4 12 5 2 4 2" xfId="11586" xr:uid="{00000000-0005-0000-0000-0000905A0000}"/>
    <cellStyle name="Comma 4 12 5 2 6" xfId="9990" xr:uid="{00000000-0005-0000-0000-0000D74D0000}"/>
    <cellStyle name="Comma 4 12 5 3" xfId="1287" xr:uid="{00000000-0005-0000-0000-0000FE090000}"/>
    <cellStyle name="Comma 4 12 5 3 3" xfId="11059" xr:uid="{00000000-0005-0000-0000-000052560000}"/>
    <cellStyle name="Comma 4 12 5 4" xfId="2345" xr:uid="{00000000-0005-0000-0000-000079120000}"/>
    <cellStyle name="Comma 4 12 5 4 3" xfId="12115" xr:uid="{00000000-0005-0000-0000-0000CD5E0000}"/>
    <cellStyle name="Comma 4 12 5 5 2" xfId="8360" xr:uid="{00000000-0005-0000-0000-00001E410000}"/>
    <cellStyle name="Comma 4 12 5 6" xfId="5614" xr:uid="{00000000-0005-0000-0000-0000EA2B0000}"/>
    <cellStyle name="Comma 4 12 5 6 3" xfId="15384" xr:uid="{00000000-0005-0000-0000-00003E780000}"/>
    <cellStyle name="Comma 4 12 5 8" xfId="9463" xr:uid="{00000000-0005-0000-0000-000099490000}"/>
    <cellStyle name="Comma 4 12 6" xfId="833" xr:uid="{00000000-0005-0000-0000-000061060000}"/>
    <cellStyle name="Comma 4 12 6 2 2" xfId="2986" xr:uid="{00000000-0005-0000-0000-00006C170000}"/>
    <cellStyle name="Comma 4 12 6 2 2 3" xfId="12756" xr:uid="{00000000-0005-0000-0000-0000C0630000}"/>
    <cellStyle name="Comma 4 12 6 2 3 2" xfId="9001" xr:uid="{00000000-0005-0000-0000-000011460000}"/>
    <cellStyle name="Comma 4 12 6 2 4" xfId="6813" xr:uid="{00000000-0005-0000-0000-00001B350000}"/>
    <cellStyle name="Comma 4 12 6 2 5" xfId="5152" xr:uid="{00000000-0005-0000-0000-000062280000}"/>
    <cellStyle name="Comma 4 12 6 2 7" xfId="14922" xr:uid="{00000000-0005-0000-0000-0000B6740000}"/>
    <cellStyle name="Comma 4 12 6 3 2" xfId="6255" xr:uid="{00000000-0005-0000-0000-0000DD300000}"/>
    <cellStyle name="Comma 4 12 6 4" xfId="2428" xr:uid="{00000000-0005-0000-0000-00002E130000}"/>
    <cellStyle name="Comma 4 12 6 4 3" xfId="12198" xr:uid="{00000000-0005-0000-0000-0000825F0000}"/>
    <cellStyle name="Comma 4 12 6 5 2" xfId="8443" xr:uid="{00000000-0005-0000-0000-0000D3410000}"/>
    <cellStyle name="Comma 4 12 6 6" xfId="5697" xr:uid="{00000000-0005-0000-0000-00009F2C0000}"/>
    <cellStyle name="Comma 4 12 6 6 3" xfId="15467" xr:uid="{00000000-0005-0000-0000-0000F3780000}"/>
    <cellStyle name="Comma 4 12 6 8" xfId="9546" xr:uid="{00000000-0005-0000-0000-00004E4A0000}"/>
    <cellStyle name="Comma 4 12 7" xfId="1451" xr:uid="{00000000-0005-0000-0000-0000600B0000}"/>
    <cellStyle name="Comma 4 12 7 2 2" xfId="7450" xr:uid="{00000000-0005-0000-0000-0000053A0000}"/>
    <cellStyle name="Comma 4 12 7 3" xfId="3606" xr:uid="{00000000-0005-0000-0000-0000561C0000}"/>
    <cellStyle name="Comma 4 12 7 3 3" xfId="13376" xr:uid="{00000000-0005-0000-0000-0000AA680000}"/>
    <cellStyle name="Comma 4 12 7 4 2" xfId="11222" xr:uid="{00000000-0005-0000-0000-0000B4570000}"/>
    <cellStyle name="Comma 4 12 7 6" xfId="9626" xr:uid="{00000000-0005-0000-0000-0000FB4A0000}"/>
    <cellStyle name="Comma 4 12 8" xfId="923" xr:uid="{00000000-0005-0000-0000-000022070000}"/>
    <cellStyle name="Comma 4 12 8 3" xfId="10695" xr:uid="{00000000-0005-0000-0000-000076530000}"/>
    <cellStyle name="Comma 4 12 9" xfId="1981" xr:uid="{00000000-0005-0000-0000-00009E0F0000}"/>
    <cellStyle name="Comma 4 12 9 3" xfId="11751" xr:uid="{00000000-0005-0000-0000-0000F25B0000}"/>
    <cellStyle name="Comma 4 13 10" xfId="3066" xr:uid="{00000000-0005-0000-0000-000024180000}"/>
    <cellStyle name="Comma 4 13 10 3" xfId="12836" xr:uid="{00000000-0005-0000-0000-000078640000}"/>
    <cellStyle name="Comma 4 13 11 2" xfId="10154" xr:uid="{00000000-0005-0000-0000-0000444F0000}"/>
    <cellStyle name="Comma 4 13 12" xfId="4134" xr:uid="{00000000-0005-0000-0000-00009F200000}"/>
    <cellStyle name="Comma 4 13 14" xfId="13904" xr:uid="{00000000-0005-0000-0000-0000F36C0000}"/>
    <cellStyle name="Comma 4 13 2 2" xfId="1540" xr:uid="{00000000-0005-0000-0000-0000220C0000}"/>
    <cellStyle name="Comma 4 13 2 2 2 2" xfId="7539" xr:uid="{00000000-0005-0000-0000-0000C73A0000}"/>
    <cellStyle name="Comma 4 13 2 2 3" xfId="3695" xr:uid="{00000000-0005-0000-0000-0000181D0000}"/>
    <cellStyle name="Comma 4 13 2 2 3 3" xfId="13465" xr:uid="{00000000-0005-0000-0000-00006C690000}"/>
    <cellStyle name="Comma 4 13 2 2 4 2" xfId="11311" xr:uid="{00000000-0005-0000-0000-000076580000}"/>
    <cellStyle name="Comma 4 13 2 2 6" xfId="9715" xr:uid="{00000000-0005-0000-0000-0000BD4B0000}"/>
    <cellStyle name="Comma 4 13 2 3" xfId="1012" xr:uid="{00000000-0005-0000-0000-0000E4070000}"/>
    <cellStyle name="Comma 4 13 2 3 3" xfId="10784" xr:uid="{00000000-0005-0000-0000-000038540000}"/>
    <cellStyle name="Comma 4 13 2 4" xfId="2070" xr:uid="{00000000-0005-0000-0000-00005F100000}"/>
    <cellStyle name="Comma 4 13 2 4 3" xfId="11840" xr:uid="{00000000-0005-0000-0000-0000B35C0000}"/>
    <cellStyle name="Comma 4 13 2 5 2" xfId="8085" xr:uid="{00000000-0005-0000-0000-0000043F0000}"/>
    <cellStyle name="Comma 4 13 2 6" xfId="5339" xr:uid="{00000000-0005-0000-0000-0000D0290000}"/>
    <cellStyle name="Comma 4 13 2 6 3" xfId="15109" xr:uid="{00000000-0005-0000-0000-000024760000}"/>
    <cellStyle name="Comma 4 13 2 8" xfId="9188" xr:uid="{00000000-0005-0000-0000-00007F470000}"/>
    <cellStyle name="Comma 4 13 3" xfId="478" xr:uid="{00000000-0005-0000-0000-0000A8030000}"/>
    <cellStyle name="Comma 4 13 3 2 2" xfId="2711" xr:uid="{00000000-0005-0000-0000-000056150000}"/>
    <cellStyle name="Comma 4 13 3 2 2 3" xfId="12481" xr:uid="{00000000-0005-0000-0000-0000AA610000}"/>
    <cellStyle name="Comma 4 13 3 2 3 2" xfId="8726" xr:uid="{00000000-0005-0000-0000-0000FB430000}"/>
    <cellStyle name="Comma 4 13 3 2 4" xfId="6538" xr:uid="{00000000-0005-0000-0000-000005330000}"/>
    <cellStyle name="Comma 4 13 3 2 5" xfId="4877" xr:uid="{00000000-0005-0000-0000-00004C260000}"/>
    <cellStyle name="Comma 4 13 3 2 7" xfId="14647" xr:uid="{00000000-0005-0000-0000-0000A0720000}"/>
    <cellStyle name="Comma 4 13 3 3 2" xfId="5979" xr:uid="{00000000-0005-0000-0000-0000C72E0000}"/>
    <cellStyle name="Comma 4 13 3 3 4" xfId="15749" xr:uid="{00000000-0005-0000-0000-00001B7B0000}"/>
    <cellStyle name="Comma 4 13 3 4 2" xfId="7094" xr:uid="{00000000-0005-0000-0000-000042370000}"/>
    <cellStyle name="Comma 4 13 3 5" xfId="3250" xr:uid="{00000000-0005-0000-0000-000093190000}"/>
    <cellStyle name="Comma 4 13 3 5 3" xfId="13020" xr:uid="{00000000-0005-0000-0000-0000E7650000}"/>
    <cellStyle name="Comma 4 13 3 6 2" xfId="10338" xr:uid="{00000000-0005-0000-0000-0000B3500000}"/>
    <cellStyle name="Comma 4 13 3 7" xfId="4318" xr:uid="{00000000-0005-0000-0000-00000E220000}"/>
    <cellStyle name="Comma 4 13 3 9" xfId="14088" xr:uid="{00000000-0005-0000-0000-0000626E0000}"/>
    <cellStyle name="Comma 4 13 4 2" xfId="1722" xr:uid="{00000000-0005-0000-0000-0000920D0000}"/>
    <cellStyle name="Comma 4 13 4 2 2 2" xfId="7721" xr:uid="{00000000-0005-0000-0000-0000373C0000}"/>
    <cellStyle name="Comma 4 13 4 2 3" xfId="3877" xr:uid="{00000000-0005-0000-0000-0000881E0000}"/>
    <cellStyle name="Comma 4 13 4 2 3 3" xfId="13647" xr:uid="{00000000-0005-0000-0000-0000DC6A0000}"/>
    <cellStyle name="Comma 4 13 4 2 4 2" xfId="11493" xr:uid="{00000000-0005-0000-0000-0000E6590000}"/>
    <cellStyle name="Comma 4 13 4 2 6" xfId="9897" xr:uid="{00000000-0005-0000-0000-00002D4D0000}"/>
    <cellStyle name="Comma 4 13 4 3" xfId="1194" xr:uid="{00000000-0005-0000-0000-000054090000}"/>
    <cellStyle name="Comma 4 13 4 3 3" xfId="10966" xr:uid="{00000000-0005-0000-0000-0000A8550000}"/>
    <cellStyle name="Comma 4 13 4 4" xfId="2252" xr:uid="{00000000-0005-0000-0000-0000CF110000}"/>
    <cellStyle name="Comma 4 13 4 4 3" xfId="12022" xr:uid="{00000000-0005-0000-0000-0000235E0000}"/>
    <cellStyle name="Comma 4 13 4 5 2" xfId="8267" xr:uid="{00000000-0005-0000-0000-000074400000}"/>
    <cellStyle name="Comma 4 13 4 6" xfId="5521" xr:uid="{00000000-0005-0000-0000-0000402B0000}"/>
    <cellStyle name="Comma 4 13 4 6 3" xfId="15291" xr:uid="{00000000-0005-0000-0000-000094770000}"/>
    <cellStyle name="Comma 4 13 4 8" xfId="9370" xr:uid="{00000000-0005-0000-0000-0000EF480000}"/>
    <cellStyle name="Comma 4 13 5" xfId="714" xr:uid="{00000000-0005-0000-0000-000081050000}"/>
    <cellStyle name="Comma 4 13 5 2 2" xfId="2893" xr:uid="{00000000-0005-0000-0000-0000C2160000}"/>
    <cellStyle name="Comma 4 13 5 2 2 3" xfId="12663" xr:uid="{00000000-0005-0000-0000-000016630000}"/>
    <cellStyle name="Comma 4 13 5 2 3 2" xfId="8908" xr:uid="{00000000-0005-0000-0000-000067450000}"/>
    <cellStyle name="Comma 4 13 5 2 4" xfId="6720" xr:uid="{00000000-0005-0000-0000-000071340000}"/>
    <cellStyle name="Comma 4 13 5 2 5" xfId="5059" xr:uid="{00000000-0005-0000-0000-0000B8270000}"/>
    <cellStyle name="Comma 4 13 5 2 7" xfId="14829" xr:uid="{00000000-0005-0000-0000-00000C740000}"/>
    <cellStyle name="Comma 4 13 5 3 2" xfId="6162" xr:uid="{00000000-0005-0000-0000-000033300000}"/>
    <cellStyle name="Comma 4 13 5 3 4" xfId="15931" xr:uid="{00000000-0005-0000-0000-0000877C0000}"/>
    <cellStyle name="Comma 4 13 5 4 2" xfId="7277" xr:uid="{00000000-0005-0000-0000-0000AE380000}"/>
    <cellStyle name="Comma 4 13 5 5" xfId="3433" xr:uid="{00000000-0005-0000-0000-0000FF1A0000}"/>
    <cellStyle name="Comma 4 13 5 5 3" xfId="13203" xr:uid="{00000000-0005-0000-0000-000053670000}"/>
    <cellStyle name="Comma 4 13 5 6 2" xfId="10521" xr:uid="{00000000-0005-0000-0000-00001F520000}"/>
    <cellStyle name="Comma 4 13 5 7" xfId="4501" xr:uid="{00000000-0005-0000-0000-00007A230000}"/>
    <cellStyle name="Comma 4 13 5 9" xfId="14271" xr:uid="{00000000-0005-0000-0000-0000CE6F0000}"/>
    <cellStyle name="Comma 4 13 6 2" xfId="1904" xr:uid="{00000000-0005-0000-0000-0000FC0E0000}"/>
    <cellStyle name="Comma 4 13 6 2 2 2" xfId="7903" xr:uid="{00000000-0005-0000-0000-0000A13D0000}"/>
    <cellStyle name="Comma 4 13 6 2 3" xfId="4059" xr:uid="{00000000-0005-0000-0000-0000F21F0000}"/>
    <cellStyle name="Comma 4 13 6 2 3 3" xfId="13829" xr:uid="{00000000-0005-0000-0000-0000466C0000}"/>
    <cellStyle name="Comma 4 13 6 2 4 2" xfId="11675" xr:uid="{00000000-0005-0000-0000-0000505B0000}"/>
    <cellStyle name="Comma 4 13 6 2 6" xfId="10079" xr:uid="{00000000-0005-0000-0000-0000974E0000}"/>
    <cellStyle name="Comma 4 13 6 3" xfId="1376" xr:uid="{00000000-0005-0000-0000-0000BE0A0000}"/>
    <cellStyle name="Comma 4 13 6 3 3" xfId="11147" xr:uid="{00000000-0005-0000-0000-000012570000}"/>
    <cellStyle name="Comma 4 13 6 4 2" xfId="7375" xr:uid="{00000000-0005-0000-0000-000063390000}"/>
    <cellStyle name="Comma 4 13 6 5" xfId="3531" xr:uid="{00000000-0005-0000-0000-0000B41B0000}"/>
    <cellStyle name="Comma 4 13 6 5 3" xfId="13301" xr:uid="{00000000-0005-0000-0000-000008680000}"/>
    <cellStyle name="Comma 4 13 6 6 2" xfId="10619" xr:uid="{00000000-0005-0000-0000-0000D4520000}"/>
    <cellStyle name="Comma 4 13 6 7" xfId="4599" xr:uid="{00000000-0005-0000-0000-00002F240000}"/>
    <cellStyle name="Comma 4 13 6 9" xfId="14369" xr:uid="{00000000-0005-0000-0000-000083700000}"/>
    <cellStyle name="Comma 4 13 7 2" xfId="2526" xr:uid="{00000000-0005-0000-0000-0000E6130000}"/>
    <cellStyle name="Comma 4 13 7 2 3" xfId="12296" xr:uid="{00000000-0005-0000-0000-00003A600000}"/>
    <cellStyle name="Comma 4 13 7 3 2" xfId="8541" xr:uid="{00000000-0005-0000-0000-00008B420000}"/>
    <cellStyle name="Comma 4 13 7 4" xfId="6353" xr:uid="{00000000-0005-0000-0000-000095310000}"/>
    <cellStyle name="Comma 4 13 7 5" xfId="4692" xr:uid="{00000000-0005-0000-0000-0000DC240000}"/>
    <cellStyle name="Comma 4 13 7 7" xfId="14462" xr:uid="{00000000-0005-0000-0000-000030710000}"/>
    <cellStyle name="Comma 4 13 8 2" xfId="5794" xr:uid="{00000000-0005-0000-0000-0000572D0000}"/>
    <cellStyle name="Comma 4 13 8 4" xfId="15564" xr:uid="{00000000-0005-0000-0000-0000AB790000}"/>
    <cellStyle name="Comma 4 13 9 2" xfId="6910" xr:uid="{00000000-0005-0000-0000-0000D3350000}"/>
    <cellStyle name="Comma 4 14" xfId="128" xr:uid="{00000000-0005-0000-0000-0000EB000000}"/>
    <cellStyle name="Comma 4 14 10 2" xfId="8007" xr:uid="{00000000-0005-0000-0000-00005A3E0000}"/>
    <cellStyle name="Comma 4 14 11" xfId="5261" xr:uid="{00000000-0005-0000-0000-000026290000}"/>
    <cellStyle name="Comma 4 14 11 3" xfId="15031" xr:uid="{00000000-0005-0000-0000-00007A750000}"/>
    <cellStyle name="Comma 4 14 13" xfId="9110" xr:uid="{00000000-0005-0000-0000-0000D5460000}"/>
    <cellStyle name="Comma 4 14 2" xfId="345" xr:uid="{00000000-0005-0000-0000-00008F020000}"/>
    <cellStyle name="Comma 4 14 2 2 2" xfId="2631" xr:uid="{00000000-0005-0000-0000-0000A9140000}"/>
    <cellStyle name="Comma 4 14 2 2 2 3" xfId="12401" xr:uid="{00000000-0005-0000-0000-0000FD600000}"/>
    <cellStyle name="Comma 4 14 2 2 3 2" xfId="8646" xr:uid="{00000000-0005-0000-0000-00004E430000}"/>
    <cellStyle name="Comma 4 14 2 2 4" xfId="6458" xr:uid="{00000000-0005-0000-0000-000058320000}"/>
    <cellStyle name="Comma 4 14 2 2 5" xfId="4797" xr:uid="{00000000-0005-0000-0000-00009F250000}"/>
    <cellStyle name="Comma 4 14 2 2 7" xfId="14567" xr:uid="{00000000-0005-0000-0000-0000F3710000}"/>
    <cellStyle name="Comma 4 14 2 3 2" xfId="5899" xr:uid="{00000000-0005-0000-0000-00001A2E0000}"/>
    <cellStyle name="Comma 4 14 2 3 4" xfId="15669" xr:uid="{00000000-0005-0000-0000-00006E7A0000}"/>
    <cellStyle name="Comma 4 14 2 4 2" xfId="7014" xr:uid="{00000000-0005-0000-0000-000095360000}"/>
    <cellStyle name="Comma 4 14 2 5" xfId="3170" xr:uid="{00000000-0005-0000-0000-0000E6180000}"/>
    <cellStyle name="Comma 4 14 2 5 3" xfId="12940" xr:uid="{00000000-0005-0000-0000-00003A650000}"/>
    <cellStyle name="Comma 4 14 2 6 2" xfId="10258" xr:uid="{00000000-0005-0000-0000-000006500000}"/>
    <cellStyle name="Comma 4 14 2 7" xfId="4238" xr:uid="{00000000-0005-0000-0000-000061210000}"/>
    <cellStyle name="Comma 4 14 2 9" xfId="14008" xr:uid="{00000000-0005-0000-0000-0000B56D0000}"/>
    <cellStyle name="Comma 4 14 3 2" xfId="1645" xr:uid="{00000000-0005-0000-0000-0000E70C0000}"/>
    <cellStyle name="Comma 4 14 3 2 2 2" xfId="7644" xr:uid="{00000000-0005-0000-0000-00008C3B0000}"/>
    <cellStyle name="Comma 4 14 3 2 3" xfId="3800" xr:uid="{00000000-0005-0000-0000-0000DD1D0000}"/>
    <cellStyle name="Comma 4 14 3 2 3 3" xfId="13570" xr:uid="{00000000-0005-0000-0000-0000316A0000}"/>
    <cellStyle name="Comma 4 14 3 2 4 2" xfId="11416" xr:uid="{00000000-0005-0000-0000-00003B590000}"/>
    <cellStyle name="Comma 4 14 3 2 6" xfId="9820" xr:uid="{00000000-0005-0000-0000-0000824C0000}"/>
    <cellStyle name="Comma 4 14 3 3" xfId="1117" xr:uid="{00000000-0005-0000-0000-0000A9080000}"/>
    <cellStyle name="Comma 4 14 3 3 3" xfId="10889" xr:uid="{00000000-0005-0000-0000-0000FD540000}"/>
    <cellStyle name="Comma 4 14 3 4" xfId="2175" xr:uid="{00000000-0005-0000-0000-000024110000}"/>
    <cellStyle name="Comma 4 14 3 4 3" xfId="11945" xr:uid="{00000000-0005-0000-0000-0000785D0000}"/>
    <cellStyle name="Comma 4 14 3 5 2" xfId="8190" xr:uid="{00000000-0005-0000-0000-0000C93F0000}"/>
    <cellStyle name="Comma 4 14 3 6" xfId="5444" xr:uid="{00000000-0005-0000-0000-0000952A0000}"/>
    <cellStyle name="Comma 4 14 3 6 3" xfId="15214" xr:uid="{00000000-0005-0000-0000-0000E9760000}"/>
    <cellStyle name="Comma 4 14 3 8" xfId="9293" xr:uid="{00000000-0005-0000-0000-000044480000}"/>
    <cellStyle name="Comma 4 14 4" xfId="611" xr:uid="{00000000-0005-0000-0000-00009F040000}"/>
    <cellStyle name="Comma 4 14 4 2 2" xfId="2817" xr:uid="{00000000-0005-0000-0000-000019160000}"/>
    <cellStyle name="Comma 4 14 4 2 2 3" xfId="12587" xr:uid="{00000000-0005-0000-0000-00006D620000}"/>
    <cellStyle name="Comma 4 14 4 2 3 2" xfId="8832" xr:uid="{00000000-0005-0000-0000-0000BE440000}"/>
    <cellStyle name="Comma 4 14 4 2 4" xfId="6644" xr:uid="{00000000-0005-0000-0000-0000C8330000}"/>
    <cellStyle name="Comma 4 14 4 2 5" xfId="4983" xr:uid="{00000000-0005-0000-0000-00000F270000}"/>
    <cellStyle name="Comma 4 14 4 2 7" xfId="14753" xr:uid="{00000000-0005-0000-0000-000063730000}"/>
    <cellStyle name="Comma 4 14 4 3 2" xfId="6085" xr:uid="{00000000-0005-0000-0000-00008A2F0000}"/>
    <cellStyle name="Comma 4 14 4 3 4" xfId="15855" xr:uid="{00000000-0005-0000-0000-0000DE7B0000}"/>
    <cellStyle name="Comma 4 14 4 4 2" xfId="7200" xr:uid="{00000000-0005-0000-0000-000005380000}"/>
    <cellStyle name="Comma 4 14 4 5" xfId="3356" xr:uid="{00000000-0005-0000-0000-0000561A0000}"/>
    <cellStyle name="Comma 4 14 4 5 3" xfId="13126" xr:uid="{00000000-0005-0000-0000-0000AA660000}"/>
    <cellStyle name="Comma 4 14 4 6 2" xfId="10444" xr:uid="{00000000-0005-0000-0000-000076510000}"/>
    <cellStyle name="Comma 4 14 4 7" xfId="4424" xr:uid="{00000000-0005-0000-0000-0000D1220000}"/>
    <cellStyle name="Comma 4 14 4 9" xfId="14194" xr:uid="{00000000-0005-0000-0000-0000256F0000}"/>
    <cellStyle name="Comma 4 14 5 2" xfId="1827" xr:uid="{00000000-0005-0000-0000-0000530E0000}"/>
    <cellStyle name="Comma 4 14 5 2 2 2" xfId="7826" xr:uid="{00000000-0005-0000-0000-0000F83C0000}"/>
    <cellStyle name="Comma 4 14 5 2 3" xfId="3982" xr:uid="{00000000-0005-0000-0000-0000491F0000}"/>
    <cellStyle name="Comma 4 14 5 2 3 3" xfId="13752" xr:uid="{00000000-0005-0000-0000-00009D6B0000}"/>
    <cellStyle name="Comma 4 14 5 2 4 2" xfId="11598" xr:uid="{00000000-0005-0000-0000-0000A75A0000}"/>
    <cellStyle name="Comma 4 14 5 2 6" xfId="10002" xr:uid="{00000000-0005-0000-0000-0000EE4D0000}"/>
    <cellStyle name="Comma 4 14 5 3" xfId="1299" xr:uid="{00000000-0005-0000-0000-0000150A0000}"/>
    <cellStyle name="Comma 4 14 5 3 3" xfId="11070" xr:uid="{00000000-0005-0000-0000-000069560000}"/>
    <cellStyle name="Comma 4 14 5 4" xfId="2356" xr:uid="{00000000-0005-0000-0000-000090120000}"/>
    <cellStyle name="Comma 4 14 5 4 3" xfId="12126" xr:uid="{00000000-0005-0000-0000-0000E45E0000}"/>
    <cellStyle name="Comma 4 14 5 5 2" xfId="8371" xr:uid="{00000000-0005-0000-0000-000035410000}"/>
    <cellStyle name="Comma 4 14 5 6" xfId="5625" xr:uid="{00000000-0005-0000-0000-0000012C0000}"/>
    <cellStyle name="Comma 4 14 5 6 3" xfId="15395" xr:uid="{00000000-0005-0000-0000-000055780000}"/>
    <cellStyle name="Comma 4 14 5 8" xfId="9474" xr:uid="{00000000-0005-0000-0000-0000B0490000}"/>
    <cellStyle name="Comma 4 14 6" xfId="844" xr:uid="{00000000-0005-0000-0000-000078060000}"/>
    <cellStyle name="Comma 4 14 6 2 2" xfId="2997" xr:uid="{00000000-0005-0000-0000-000083170000}"/>
    <cellStyle name="Comma 4 14 6 2 2 3" xfId="12767" xr:uid="{00000000-0005-0000-0000-0000D7630000}"/>
    <cellStyle name="Comma 4 14 6 2 3 2" xfId="9012" xr:uid="{00000000-0005-0000-0000-000028460000}"/>
    <cellStyle name="Comma 4 14 6 2 4" xfId="6824" xr:uid="{00000000-0005-0000-0000-000032350000}"/>
    <cellStyle name="Comma 4 14 6 2 5" xfId="5163" xr:uid="{00000000-0005-0000-0000-000079280000}"/>
    <cellStyle name="Comma 4 14 6 2 7" xfId="14933" xr:uid="{00000000-0005-0000-0000-0000CD740000}"/>
    <cellStyle name="Comma 4 14 6 3 2" xfId="6266" xr:uid="{00000000-0005-0000-0000-0000F4300000}"/>
    <cellStyle name="Comma 4 14 6 4" xfId="2439" xr:uid="{00000000-0005-0000-0000-000045130000}"/>
    <cellStyle name="Comma 4 14 6 4 3" xfId="12209" xr:uid="{00000000-0005-0000-0000-0000995F0000}"/>
    <cellStyle name="Comma 4 14 6 5 2" xfId="8454" xr:uid="{00000000-0005-0000-0000-0000EA410000}"/>
    <cellStyle name="Comma 4 14 6 6" xfId="5708" xr:uid="{00000000-0005-0000-0000-0000B62C0000}"/>
    <cellStyle name="Comma 4 14 6 6 3" xfId="15478" xr:uid="{00000000-0005-0000-0000-00000A790000}"/>
    <cellStyle name="Comma 4 14 6 8" xfId="9557" xr:uid="{00000000-0005-0000-0000-0000654A0000}"/>
    <cellStyle name="Comma 4 14 7" xfId="1462" xr:uid="{00000000-0005-0000-0000-0000770B0000}"/>
    <cellStyle name="Comma 4 14 7 2 2" xfId="7461" xr:uid="{00000000-0005-0000-0000-00001C3A0000}"/>
    <cellStyle name="Comma 4 14 7 3" xfId="3617" xr:uid="{00000000-0005-0000-0000-00006D1C0000}"/>
    <cellStyle name="Comma 4 14 7 3 3" xfId="13387" xr:uid="{00000000-0005-0000-0000-0000C1680000}"/>
    <cellStyle name="Comma 4 14 7 4 2" xfId="11233" xr:uid="{00000000-0005-0000-0000-0000CB570000}"/>
    <cellStyle name="Comma 4 14 7 6" xfId="9637" xr:uid="{00000000-0005-0000-0000-0000124B0000}"/>
    <cellStyle name="Comma 4 14 8" xfId="934" xr:uid="{00000000-0005-0000-0000-000039070000}"/>
    <cellStyle name="Comma 4 14 8 3" xfId="10706" xr:uid="{00000000-0005-0000-0000-00008D530000}"/>
    <cellStyle name="Comma 4 14 9" xfId="1992" xr:uid="{00000000-0005-0000-0000-0000B50F0000}"/>
    <cellStyle name="Comma 4 14 9 3" xfId="11762" xr:uid="{00000000-0005-0000-0000-0000095C0000}"/>
    <cellStyle name="Comma 4 15 10" xfId="3078" xr:uid="{00000000-0005-0000-0000-00003B180000}"/>
    <cellStyle name="Comma 4 15 10 3" xfId="12848" xr:uid="{00000000-0005-0000-0000-00008F640000}"/>
    <cellStyle name="Comma 4 15 11 2" xfId="10166" xr:uid="{00000000-0005-0000-0000-00005B4F0000}"/>
    <cellStyle name="Comma 4 15 12" xfId="4146" xr:uid="{00000000-0005-0000-0000-0000B6200000}"/>
    <cellStyle name="Comma 4 15 14" xfId="13916" xr:uid="{00000000-0005-0000-0000-00000A6D0000}"/>
    <cellStyle name="Comma 4 15 2 2" xfId="1552" xr:uid="{00000000-0005-0000-0000-0000390C0000}"/>
    <cellStyle name="Comma 4 15 2 2 2 2" xfId="7551" xr:uid="{00000000-0005-0000-0000-0000DE3A0000}"/>
    <cellStyle name="Comma 4 15 2 2 3" xfId="3707" xr:uid="{00000000-0005-0000-0000-00002F1D0000}"/>
    <cellStyle name="Comma 4 15 2 2 3 3" xfId="13477" xr:uid="{00000000-0005-0000-0000-000083690000}"/>
    <cellStyle name="Comma 4 15 2 2 4 2" xfId="11323" xr:uid="{00000000-0005-0000-0000-00008D580000}"/>
    <cellStyle name="Comma 4 15 2 2 6" xfId="9727" xr:uid="{00000000-0005-0000-0000-0000D44B0000}"/>
    <cellStyle name="Comma 4 15 2 3" xfId="1024" xr:uid="{00000000-0005-0000-0000-0000FB070000}"/>
    <cellStyle name="Comma 4 15 2 3 3" xfId="10796" xr:uid="{00000000-0005-0000-0000-00004F540000}"/>
    <cellStyle name="Comma 4 15 2 4" xfId="2082" xr:uid="{00000000-0005-0000-0000-000076100000}"/>
    <cellStyle name="Comma 4 15 2 4 3" xfId="11852" xr:uid="{00000000-0005-0000-0000-0000CA5C0000}"/>
    <cellStyle name="Comma 4 15 2 5 2" xfId="8097" xr:uid="{00000000-0005-0000-0000-00001B3F0000}"/>
    <cellStyle name="Comma 4 15 2 6" xfId="5351" xr:uid="{00000000-0005-0000-0000-0000E7290000}"/>
    <cellStyle name="Comma 4 15 2 6 3" xfId="15121" xr:uid="{00000000-0005-0000-0000-00003B760000}"/>
    <cellStyle name="Comma 4 15 2 8" xfId="9200" xr:uid="{00000000-0005-0000-0000-000096470000}"/>
    <cellStyle name="Comma 4 15 3" xfId="490" xr:uid="{00000000-0005-0000-0000-0000BF030000}"/>
    <cellStyle name="Comma 4 15 3 2 2" xfId="2723" xr:uid="{00000000-0005-0000-0000-00006D150000}"/>
    <cellStyle name="Comma 4 15 3 2 2 3" xfId="12493" xr:uid="{00000000-0005-0000-0000-0000C1610000}"/>
    <cellStyle name="Comma 4 15 3 2 3 2" xfId="8738" xr:uid="{00000000-0005-0000-0000-000012440000}"/>
    <cellStyle name="Comma 4 15 3 2 4" xfId="6550" xr:uid="{00000000-0005-0000-0000-00001C330000}"/>
    <cellStyle name="Comma 4 15 3 2 5" xfId="4889" xr:uid="{00000000-0005-0000-0000-000063260000}"/>
    <cellStyle name="Comma 4 15 3 2 7" xfId="14659" xr:uid="{00000000-0005-0000-0000-0000B7720000}"/>
    <cellStyle name="Comma 4 15 3 3 2" xfId="5991" xr:uid="{00000000-0005-0000-0000-0000DE2E0000}"/>
    <cellStyle name="Comma 4 15 3 3 4" xfId="15761" xr:uid="{00000000-0005-0000-0000-0000327B0000}"/>
    <cellStyle name="Comma 4 15 3 4 2" xfId="7106" xr:uid="{00000000-0005-0000-0000-000059370000}"/>
    <cellStyle name="Comma 4 15 3 5" xfId="3262" xr:uid="{00000000-0005-0000-0000-0000AA190000}"/>
    <cellStyle name="Comma 4 15 3 5 3" xfId="13032" xr:uid="{00000000-0005-0000-0000-0000FE650000}"/>
    <cellStyle name="Comma 4 15 3 6 2" xfId="10350" xr:uid="{00000000-0005-0000-0000-0000CA500000}"/>
    <cellStyle name="Comma 4 15 3 7" xfId="4330" xr:uid="{00000000-0005-0000-0000-000025220000}"/>
    <cellStyle name="Comma 4 15 3 9" xfId="14100" xr:uid="{00000000-0005-0000-0000-0000796E0000}"/>
    <cellStyle name="Comma 4 15 4 2" xfId="1734" xr:uid="{00000000-0005-0000-0000-0000A90D0000}"/>
    <cellStyle name="Comma 4 15 4 2 2 2" xfId="7733" xr:uid="{00000000-0005-0000-0000-00004E3C0000}"/>
    <cellStyle name="Comma 4 15 4 2 3" xfId="3889" xr:uid="{00000000-0005-0000-0000-00009F1E0000}"/>
    <cellStyle name="Comma 4 15 4 2 3 3" xfId="13659" xr:uid="{00000000-0005-0000-0000-0000F36A0000}"/>
    <cellStyle name="Comma 4 15 4 2 4 2" xfId="11505" xr:uid="{00000000-0005-0000-0000-0000FD590000}"/>
    <cellStyle name="Comma 4 15 4 2 6" xfId="9909" xr:uid="{00000000-0005-0000-0000-0000444D0000}"/>
    <cellStyle name="Comma 4 15 4 3" xfId="1206" xr:uid="{00000000-0005-0000-0000-00006B090000}"/>
    <cellStyle name="Comma 4 15 4 3 3" xfId="10978" xr:uid="{00000000-0005-0000-0000-0000BF550000}"/>
    <cellStyle name="Comma 4 15 4 4" xfId="2264" xr:uid="{00000000-0005-0000-0000-0000E6110000}"/>
    <cellStyle name="Comma 4 15 4 4 3" xfId="12034" xr:uid="{00000000-0005-0000-0000-00003A5E0000}"/>
    <cellStyle name="Comma 4 15 4 5 2" xfId="8279" xr:uid="{00000000-0005-0000-0000-00008B400000}"/>
    <cellStyle name="Comma 4 15 4 6" xfId="5533" xr:uid="{00000000-0005-0000-0000-0000572B0000}"/>
    <cellStyle name="Comma 4 15 4 6 3" xfId="15303" xr:uid="{00000000-0005-0000-0000-0000AB770000}"/>
    <cellStyle name="Comma 4 15 4 8" xfId="9382" xr:uid="{00000000-0005-0000-0000-000006490000}"/>
    <cellStyle name="Comma 4 15 5" xfId="726" xr:uid="{00000000-0005-0000-0000-000098050000}"/>
    <cellStyle name="Comma 4 15 5 2 2" xfId="2905" xr:uid="{00000000-0005-0000-0000-0000D9160000}"/>
    <cellStyle name="Comma 4 15 5 2 2 3" xfId="12675" xr:uid="{00000000-0005-0000-0000-00002D630000}"/>
    <cellStyle name="Comma 4 15 5 2 3 2" xfId="8920" xr:uid="{00000000-0005-0000-0000-00007E450000}"/>
    <cellStyle name="Comma 4 15 5 2 4" xfId="6732" xr:uid="{00000000-0005-0000-0000-000088340000}"/>
    <cellStyle name="Comma 4 15 5 2 5" xfId="5071" xr:uid="{00000000-0005-0000-0000-0000CF270000}"/>
    <cellStyle name="Comma 4 15 5 2 7" xfId="14841" xr:uid="{00000000-0005-0000-0000-000023740000}"/>
    <cellStyle name="Comma 4 15 5 3 2" xfId="6174" xr:uid="{00000000-0005-0000-0000-00004A300000}"/>
    <cellStyle name="Comma 4 15 5 3 4" xfId="15943" xr:uid="{00000000-0005-0000-0000-00009E7C0000}"/>
    <cellStyle name="Comma 4 15 5 4 2" xfId="7289" xr:uid="{00000000-0005-0000-0000-0000C5380000}"/>
    <cellStyle name="Comma 4 15 5 5" xfId="3445" xr:uid="{00000000-0005-0000-0000-0000161B0000}"/>
    <cellStyle name="Comma 4 15 5 5 3" xfId="13215" xr:uid="{00000000-0005-0000-0000-00006A670000}"/>
    <cellStyle name="Comma 4 15 5 6 2" xfId="10533" xr:uid="{00000000-0005-0000-0000-000036520000}"/>
    <cellStyle name="Comma 4 15 5 7" xfId="4513" xr:uid="{00000000-0005-0000-0000-000091230000}"/>
    <cellStyle name="Comma 4 15 5 9" xfId="14283" xr:uid="{00000000-0005-0000-0000-0000E56F0000}"/>
    <cellStyle name="Comma 4 15 6 2" xfId="1916" xr:uid="{00000000-0005-0000-0000-0000130F0000}"/>
    <cellStyle name="Comma 4 15 6 2 2 2" xfId="7915" xr:uid="{00000000-0005-0000-0000-0000B83D0000}"/>
    <cellStyle name="Comma 4 15 6 2 3" xfId="4071" xr:uid="{00000000-0005-0000-0000-000009200000}"/>
    <cellStyle name="Comma 4 15 6 2 3 3" xfId="13841" xr:uid="{00000000-0005-0000-0000-00005D6C0000}"/>
    <cellStyle name="Comma 4 15 6 2 4 2" xfId="11687" xr:uid="{00000000-0005-0000-0000-0000675B0000}"/>
    <cellStyle name="Comma 4 15 6 2 6" xfId="10091" xr:uid="{00000000-0005-0000-0000-0000AE4E0000}"/>
    <cellStyle name="Comma 4 15 6 3" xfId="1388" xr:uid="{00000000-0005-0000-0000-0000D50A0000}"/>
    <cellStyle name="Comma 4 15 6 3 3" xfId="11159" xr:uid="{00000000-0005-0000-0000-000029570000}"/>
    <cellStyle name="Comma 4 15 6 4 2" xfId="7387" xr:uid="{00000000-0005-0000-0000-00007A390000}"/>
    <cellStyle name="Comma 4 15 6 5" xfId="3543" xr:uid="{00000000-0005-0000-0000-0000CB1B0000}"/>
    <cellStyle name="Comma 4 15 6 5 3" xfId="13313" xr:uid="{00000000-0005-0000-0000-00001F680000}"/>
    <cellStyle name="Comma 4 15 6 6 2" xfId="10631" xr:uid="{00000000-0005-0000-0000-0000EB520000}"/>
    <cellStyle name="Comma 4 15 6 7" xfId="4611" xr:uid="{00000000-0005-0000-0000-000046240000}"/>
    <cellStyle name="Comma 4 15 6 9" xfId="14381" xr:uid="{00000000-0005-0000-0000-00009A700000}"/>
    <cellStyle name="Comma 4 15 7 2" xfId="2538" xr:uid="{00000000-0005-0000-0000-0000FD130000}"/>
    <cellStyle name="Comma 4 15 7 2 3" xfId="12308" xr:uid="{00000000-0005-0000-0000-000051600000}"/>
    <cellStyle name="Comma 4 15 7 3 2" xfId="8553" xr:uid="{00000000-0005-0000-0000-0000A2420000}"/>
    <cellStyle name="Comma 4 15 7 4" xfId="6365" xr:uid="{00000000-0005-0000-0000-0000AC310000}"/>
    <cellStyle name="Comma 4 15 7 5" xfId="4704" xr:uid="{00000000-0005-0000-0000-0000F3240000}"/>
    <cellStyle name="Comma 4 15 7 7" xfId="14474" xr:uid="{00000000-0005-0000-0000-000047710000}"/>
    <cellStyle name="Comma 4 15 8 2" xfId="5806" xr:uid="{00000000-0005-0000-0000-00006E2D0000}"/>
    <cellStyle name="Comma 4 15 8 4" xfId="15576" xr:uid="{00000000-0005-0000-0000-0000C2790000}"/>
    <cellStyle name="Comma 4 15 9 2" xfId="6922" xr:uid="{00000000-0005-0000-0000-0000EA350000}"/>
    <cellStyle name="Comma 4 16" xfId="178" xr:uid="{00000000-0005-0000-0000-00004D010000}"/>
    <cellStyle name="Comma 4 16 10 2" xfId="8018" xr:uid="{00000000-0005-0000-0000-0000703E0000}"/>
    <cellStyle name="Comma 4 16 11" xfId="5272" xr:uid="{00000000-0005-0000-0000-00003C290000}"/>
    <cellStyle name="Comma 4 16 11 3" xfId="15042" xr:uid="{00000000-0005-0000-0000-000090750000}"/>
    <cellStyle name="Comma 4 16 13" xfId="9121" xr:uid="{00000000-0005-0000-0000-0000EB460000}"/>
    <cellStyle name="Comma 4 16 2" xfId="374" xr:uid="{00000000-0005-0000-0000-0000C6020000}"/>
    <cellStyle name="Comma 4 16 2 2 2" xfId="2642" xr:uid="{00000000-0005-0000-0000-0000BF140000}"/>
    <cellStyle name="Comma 4 16 2 2 2 3" xfId="12412" xr:uid="{00000000-0005-0000-0000-000013610000}"/>
    <cellStyle name="Comma 4 16 2 2 3 2" xfId="8657" xr:uid="{00000000-0005-0000-0000-000064430000}"/>
    <cellStyle name="Comma 4 16 2 2 4" xfId="6469" xr:uid="{00000000-0005-0000-0000-00006E320000}"/>
    <cellStyle name="Comma 4 16 2 2 5" xfId="4808" xr:uid="{00000000-0005-0000-0000-0000B5250000}"/>
    <cellStyle name="Comma 4 16 2 2 7" xfId="14578" xr:uid="{00000000-0005-0000-0000-000009720000}"/>
    <cellStyle name="Comma 4 16 2 3 2" xfId="5910" xr:uid="{00000000-0005-0000-0000-0000302E0000}"/>
    <cellStyle name="Comma 4 16 2 3 4" xfId="15680" xr:uid="{00000000-0005-0000-0000-0000847A0000}"/>
    <cellStyle name="Comma 4 16 2 4 2" xfId="7025" xr:uid="{00000000-0005-0000-0000-0000AB360000}"/>
    <cellStyle name="Comma 4 16 2 5" xfId="3181" xr:uid="{00000000-0005-0000-0000-0000FC180000}"/>
    <cellStyle name="Comma 4 16 2 5 3" xfId="12951" xr:uid="{00000000-0005-0000-0000-000050650000}"/>
    <cellStyle name="Comma 4 16 2 6 2" xfId="10269" xr:uid="{00000000-0005-0000-0000-00001C500000}"/>
    <cellStyle name="Comma 4 16 2 7" xfId="4249" xr:uid="{00000000-0005-0000-0000-000077210000}"/>
    <cellStyle name="Comma 4 16 2 9" xfId="14019" xr:uid="{00000000-0005-0000-0000-0000CB6D0000}"/>
    <cellStyle name="Comma 4 16 3 2" xfId="1656" xr:uid="{00000000-0005-0000-0000-0000FD0C0000}"/>
    <cellStyle name="Comma 4 16 3 2 2 2" xfId="7655" xr:uid="{00000000-0005-0000-0000-0000A23B0000}"/>
    <cellStyle name="Comma 4 16 3 2 3" xfId="3811" xr:uid="{00000000-0005-0000-0000-0000F31D0000}"/>
    <cellStyle name="Comma 4 16 3 2 3 3" xfId="13581" xr:uid="{00000000-0005-0000-0000-0000476A0000}"/>
    <cellStyle name="Comma 4 16 3 2 4 2" xfId="11427" xr:uid="{00000000-0005-0000-0000-000051590000}"/>
    <cellStyle name="Comma 4 16 3 2 6" xfId="9831" xr:uid="{00000000-0005-0000-0000-0000984C0000}"/>
    <cellStyle name="Comma 4 16 3 3" xfId="1128" xr:uid="{00000000-0005-0000-0000-0000BF080000}"/>
    <cellStyle name="Comma 4 16 3 3 3" xfId="10900" xr:uid="{00000000-0005-0000-0000-000013550000}"/>
    <cellStyle name="Comma 4 16 3 4" xfId="2186" xr:uid="{00000000-0005-0000-0000-00003A110000}"/>
    <cellStyle name="Comma 4 16 3 4 3" xfId="11956" xr:uid="{00000000-0005-0000-0000-00008E5D0000}"/>
    <cellStyle name="Comma 4 16 3 5 2" xfId="8201" xr:uid="{00000000-0005-0000-0000-0000DF3F0000}"/>
    <cellStyle name="Comma 4 16 3 6" xfId="5455" xr:uid="{00000000-0005-0000-0000-0000AB2A0000}"/>
    <cellStyle name="Comma 4 16 3 6 3" xfId="15225" xr:uid="{00000000-0005-0000-0000-0000FF760000}"/>
    <cellStyle name="Comma 4 16 3 8" xfId="9304" xr:uid="{00000000-0005-0000-0000-00005A480000}"/>
    <cellStyle name="Comma 4 16 4" xfId="623" xr:uid="{00000000-0005-0000-0000-0000B6040000}"/>
    <cellStyle name="Comma 4 16 4 2 2" xfId="2828" xr:uid="{00000000-0005-0000-0000-00002F160000}"/>
    <cellStyle name="Comma 4 16 4 2 2 3" xfId="12598" xr:uid="{00000000-0005-0000-0000-000083620000}"/>
    <cellStyle name="Comma 4 16 4 2 3 2" xfId="8843" xr:uid="{00000000-0005-0000-0000-0000D4440000}"/>
    <cellStyle name="Comma 4 16 4 2 4" xfId="6655" xr:uid="{00000000-0005-0000-0000-0000DE330000}"/>
    <cellStyle name="Comma 4 16 4 2 5" xfId="4994" xr:uid="{00000000-0005-0000-0000-000025270000}"/>
    <cellStyle name="Comma 4 16 4 2 7" xfId="14764" xr:uid="{00000000-0005-0000-0000-000079730000}"/>
    <cellStyle name="Comma 4 16 4 3 2" xfId="6096" xr:uid="{00000000-0005-0000-0000-0000A02F0000}"/>
    <cellStyle name="Comma 4 16 4 3 4" xfId="15866" xr:uid="{00000000-0005-0000-0000-0000F47B0000}"/>
    <cellStyle name="Comma 4 16 4 4 2" xfId="7211" xr:uid="{00000000-0005-0000-0000-00001B380000}"/>
    <cellStyle name="Comma 4 16 4 5" xfId="3367" xr:uid="{00000000-0005-0000-0000-00006C1A0000}"/>
    <cellStyle name="Comma 4 16 4 5 3" xfId="13137" xr:uid="{00000000-0005-0000-0000-0000C0660000}"/>
    <cellStyle name="Comma 4 16 4 6 2" xfId="10455" xr:uid="{00000000-0005-0000-0000-00008C510000}"/>
    <cellStyle name="Comma 4 16 4 7" xfId="4435" xr:uid="{00000000-0005-0000-0000-0000E7220000}"/>
    <cellStyle name="Comma 4 16 4 9" xfId="14205" xr:uid="{00000000-0005-0000-0000-00003B6F0000}"/>
    <cellStyle name="Comma 4 16 5 2" xfId="1838" xr:uid="{00000000-0005-0000-0000-0000690E0000}"/>
    <cellStyle name="Comma 4 16 5 2 2 2" xfId="7837" xr:uid="{00000000-0005-0000-0000-00000E3D0000}"/>
    <cellStyle name="Comma 4 16 5 2 3" xfId="3993" xr:uid="{00000000-0005-0000-0000-00005F1F0000}"/>
    <cellStyle name="Comma 4 16 5 2 3 3" xfId="13763" xr:uid="{00000000-0005-0000-0000-0000B36B0000}"/>
    <cellStyle name="Comma 4 16 5 2 4 2" xfId="11609" xr:uid="{00000000-0005-0000-0000-0000BD5A0000}"/>
    <cellStyle name="Comma 4 16 5 2 6" xfId="10013" xr:uid="{00000000-0005-0000-0000-0000044E0000}"/>
    <cellStyle name="Comma 4 16 5 3" xfId="1310" xr:uid="{00000000-0005-0000-0000-00002B0A0000}"/>
    <cellStyle name="Comma 4 16 5 3 3" xfId="11081" xr:uid="{00000000-0005-0000-0000-00007F560000}"/>
    <cellStyle name="Comma 4 16 5 4" xfId="2367" xr:uid="{00000000-0005-0000-0000-0000A6120000}"/>
    <cellStyle name="Comma 4 16 5 4 3" xfId="12137" xr:uid="{00000000-0005-0000-0000-0000FA5E0000}"/>
    <cellStyle name="Comma 4 16 5 5 2" xfId="8382" xr:uid="{00000000-0005-0000-0000-00004B410000}"/>
    <cellStyle name="Comma 4 16 5 6" xfId="5636" xr:uid="{00000000-0005-0000-0000-0000172C0000}"/>
    <cellStyle name="Comma 4 16 5 6 3" xfId="15406" xr:uid="{00000000-0005-0000-0000-00006B780000}"/>
    <cellStyle name="Comma 4 16 5 8" xfId="9485" xr:uid="{00000000-0005-0000-0000-0000C6490000}"/>
    <cellStyle name="Comma 4 16 6" xfId="855" xr:uid="{00000000-0005-0000-0000-00008E060000}"/>
    <cellStyle name="Comma 4 16 6 2 2" xfId="3008" xr:uid="{00000000-0005-0000-0000-000099170000}"/>
    <cellStyle name="Comma 4 16 6 2 2 3" xfId="12778" xr:uid="{00000000-0005-0000-0000-0000ED630000}"/>
    <cellStyle name="Comma 4 16 6 2 3 2" xfId="9023" xr:uid="{00000000-0005-0000-0000-00003E460000}"/>
    <cellStyle name="Comma 4 16 6 2 4" xfId="6835" xr:uid="{00000000-0005-0000-0000-000048350000}"/>
    <cellStyle name="Comma 4 16 6 2 5" xfId="5174" xr:uid="{00000000-0005-0000-0000-00008F280000}"/>
    <cellStyle name="Comma 4 16 6 2 7" xfId="14944" xr:uid="{00000000-0005-0000-0000-0000E3740000}"/>
    <cellStyle name="Comma 4 16 6 3 2" xfId="6277" xr:uid="{00000000-0005-0000-0000-00000A310000}"/>
    <cellStyle name="Comma 4 16 6 4" xfId="2450" xr:uid="{00000000-0005-0000-0000-00005B130000}"/>
    <cellStyle name="Comma 4 16 6 4 3" xfId="12220" xr:uid="{00000000-0005-0000-0000-0000AF5F0000}"/>
    <cellStyle name="Comma 4 16 6 5 2" xfId="8465" xr:uid="{00000000-0005-0000-0000-000000420000}"/>
    <cellStyle name="Comma 4 16 6 6" xfId="5719" xr:uid="{00000000-0005-0000-0000-0000CC2C0000}"/>
    <cellStyle name="Comma 4 16 6 6 3" xfId="15489" xr:uid="{00000000-0005-0000-0000-000020790000}"/>
    <cellStyle name="Comma 4 16 6 8" xfId="9568" xr:uid="{00000000-0005-0000-0000-00007B4A0000}"/>
    <cellStyle name="Comma 4 16 7" xfId="1473" xr:uid="{00000000-0005-0000-0000-00008D0B0000}"/>
    <cellStyle name="Comma 4 16 7 2 2" xfId="7472" xr:uid="{00000000-0005-0000-0000-0000323A0000}"/>
    <cellStyle name="Comma 4 16 7 3" xfId="3628" xr:uid="{00000000-0005-0000-0000-0000831C0000}"/>
    <cellStyle name="Comma 4 16 7 3 3" xfId="13398" xr:uid="{00000000-0005-0000-0000-0000D7680000}"/>
    <cellStyle name="Comma 4 16 7 4 2" xfId="11244" xr:uid="{00000000-0005-0000-0000-0000E1570000}"/>
    <cellStyle name="Comma 4 16 7 6" xfId="9648" xr:uid="{00000000-0005-0000-0000-0000284B0000}"/>
    <cellStyle name="Comma 4 16 8" xfId="945" xr:uid="{00000000-0005-0000-0000-00004F070000}"/>
    <cellStyle name="Comma 4 16 8 3" xfId="10717" xr:uid="{00000000-0005-0000-0000-0000A3530000}"/>
    <cellStyle name="Comma 4 16 9" xfId="2003" xr:uid="{00000000-0005-0000-0000-0000CB0F0000}"/>
    <cellStyle name="Comma 4 16 9 3" xfId="11773" xr:uid="{00000000-0005-0000-0000-00001F5C0000}"/>
    <cellStyle name="Comma 4 17 2" xfId="1480" xr:uid="{00000000-0005-0000-0000-00009C0B0000}"/>
    <cellStyle name="Comma 4 17 2 2 2" xfId="7479" xr:uid="{00000000-0005-0000-0000-0000413A0000}"/>
    <cellStyle name="Comma 4 17 2 3" xfId="3635" xr:uid="{00000000-0005-0000-0000-0000921C0000}"/>
    <cellStyle name="Comma 4 17 2 3 3" xfId="13405" xr:uid="{00000000-0005-0000-0000-0000E6680000}"/>
    <cellStyle name="Comma 4 17 2 4 2" xfId="11251" xr:uid="{00000000-0005-0000-0000-0000F0570000}"/>
    <cellStyle name="Comma 4 17 2 6" xfId="9655" xr:uid="{00000000-0005-0000-0000-0000374B0000}"/>
    <cellStyle name="Comma 4 17 3" xfId="952" xr:uid="{00000000-0005-0000-0000-00005E070000}"/>
    <cellStyle name="Comma 4 17 3 3" xfId="10724" xr:uid="{00000000-0005-0000-0000-0000B2530000}"/>
    <cellStyle name="Comma 4 17 4" xfId="2010" xr:uid="{00000000-0005-0000-0000-0000D90F0000}"/>
    <cellStyle name="Comma 4 17 4 3" xfId="11780" xr:uid="{00000000-0005-0000-0000-00002D5C0000}"/>
    <cellStyle name="Comma 4 17 5 2" xfId="8025" xr:uid="{00000000-0005-0000-0000-00007E3E0000}"/>
    <cellStyle name="Comma 4 17 6" xfId="5279" xr:uid="{00000000-0005-0000-0000-00004A290000}"/>
    <cellStyle name="Comma 4 17 6 3" xfId="15049" xr:uid="{00000000-0005-0000-0000-00009E750000}"/>
    <cellStyle name="Comma 4 17 8" xfId="9128" xr:uid="{00000000-0005-0000-0000-0000F9460000}"/>
    <cellStyle name="Comma 4 18" xfId="400" xr:uid="{00000000-0005-0000-0000-0000F9020000}"/>
    <cellStyle name="Comma 4 18 2 2" xfId="2655" xr:uid="{00000000-0005-0000-0000-0000D5140000}"/>
    <cellStyle name="Comma 4 18 2 2 3" xfId="12425" xr:uid="{00000000-0005-0000-0000-000029610000}"/>
    <cellStyle name="Comma 4 18 2 3 2" xfId="8670" xr:uid="{00000000-0005-0000-0000-00007A430000}"/>
    <cellStyle name="Comma 4 18 2 4" xfId="6482" xr:uid="{00000000-0005-0000-0000-000084320000}"/>
    <cellStyle name="Comma 4 18 2 5" xfId="4821" xr:uid="{00000000-0005-0000-0000-0000CB250000}"/>
    <cellStyle name="Comma 4 18 2 7" xfId="14591" xr:uid="{00000000-0005-0000-0000-00001F720000}"/>
    <cellStyle name="Comma 4 18 3 2" xfId="5923" xr:uid="{00000000-0005-0000-0000-0000462E0000}"/>
    <cellStyle name="Comma 4 18 3 4" xfId="15693" xr:uid="{00000000-0005-0000-0000-00009A7A0000}"/>
    <cellStyle name="Comma 4 18 4 2" xfId="7038" xr:uid="{00000000-0005-0000-0000-0000C1360000}"/>
    <cellStyle name="Comma 4 18 5" xfId="3194" xr:uid="{00000000-0005-0000-0000-000012190000}"/>
    <cellStyle name="Comma 4 18 5 3" xfId="12964" xr:uid="{00000000-0005-0000-0000-000066650000}"/>
    <cellStyle name="Comma 4 18 6 2" xfId="10282" xr:uid="{00000000-0005-0000-0000-000032500000}"/>
    <cellStyle name="Comma 4 18 7" xfId="4262" xr:uid="{00000000-0005-0000-0000-00008D210000}"/>
    <cellStyle name="Comma 4 18 9" xfId="14032" xr:uid="{00000000-0005-0000-0000-0000E16D0000}"/>
    <cellStyle name="Comma 4 19 2" xfId="1664" xr:uid="{00000000-0005-0000-0000-00000D0D0000}"/>
    <cellStyle name="Comma 4 19 2 2 2" xfId="7663" xr:uid="{00000000-0005-0000-0000-0000B23B0000}"/>
    <cellStyle name="Comma 4 19 2 3" xfId="3819" xr:uid="{00000000-0005-0000-0000-0000031E0000}"/>
    <cellStyle name="Comma 4 19 2 3 3" xfId="13589" xr:uid="{00000000-0005-0000-0000-0000576A0000}"/>
    <cellStyle name="Comma 4 19 2 4 2" xfId="11435" xr:uid="{00000000-0005-0000-0000-000061590000}"/>
    <cellStyle name="Comma 4 19 2 6" xfId="9839" xr:uid="{00000000-0005-0000-0000-0000A84C0000}"/>
    <cellStyle name="Comma 4 19 3" xfId="1136" xr:uid="{00000000-0005-0000-0000-0000CF080000}"/>
    <cellStyle name="Comma 4 19 3 3" xfId="10908" xr:uid="{00000000-0005-0000-0000-000023550000}"/>
    <cellStyle name="Comma 4 19 4" xfId="2194" xr:uid="{00000000-0005-0000-0000-00004A110000}"/>
    <cellStyle name="Comma 4 19 4 3" xfId="11964" xr:uid="{00000000-0005-0000-0000-00009E5D0000}"/>
    <cellStyle name="Comma 4 19 5 2" xfId="8209" xr:uid="{00000000-0005-0000-0000-0000EF3F0000}"/>
    <cellStyle name="Comma 4 19 6" xfId="5463" xr:uid="{00000000-0005-0000-0000-0000BB2A0000}"/>
    <cellStyle name="Comma 4 19 6 3" xfId="15233" xr:uid="{00000000-0005-0000-0000-00000F770000}"/>
    <cellStyle name="Comma 4 19 8" xfId="9312" xr:uid="{00000000-0005-0000-0000-00006A480000}"/>
    <cellStyle name="Comma 4 2" xfId="43" xr:uid="{00000000-0005-0000-0000-00004D000000}"/>
    <cellStyle name="Comma 4 2 10 2" xfId="7934" xr:uid="{00000000-0005-0000-0000-0000DB3D0000}"/>
    <cellStyle name="Comma 4 2 11" xfId="5188" xr:uid="{00000000-0005-0000-0000-0000A7280000}"/>
    <cellStyle name="Comma 4 2 11 3" xfId="14958" xr:uid="{00000000-0005-0000-0000-0000FB740000}"/>
    <cellStyle name="Comma 4 2 13" xfId="9037" xr:uid="{00000000-0005-0000-0000-000056460000}"/>
    <cellStyle name="Comma 4 2 2" xfId="267" xr:uid="{00000000-0005-0000-0000-000005020000}"/>
    <cellStyle name="Comma 4 2 2 2 2" xfId="2558" xr:uid="{00000000-0005-0000-0000-000029140000}"/>
    <cellStyle name="Comma 4 2 2 2 2 3" xfId="12328" xr:uid="{00000000-0005-0000-0000-00007D600000}"/>
    <cellStyle name="Comma 4 2 2 2 3 2" xfId="8573" xr:uid="{00000000-0005-0000-0000-0000CE420000}"/>
    <cellStyle name="Comma 4 2 2 2 4" xfId="6385" xr:uid="{00000000-0005-0000-0000-0000D8310000}"/>
    <cellStyle name="Comma 4 2 2 2 5" xfId="4724" xr:uid="{00000000-0005-0000-0000-00001F250000}"/>
    <cellStyle name="Comma 4 2 2 2 7" xfId="14494" xr:uid="{00000000-0005-0000-0000-000073710000}"/>
    <cellStyle name="Comma 4 2 2 3 2" xfId="5826" xr:uid="{00000000-0005-0000-0000-00009A2D0000}"/>
    <cellStyle name="Comma 4 2 2 3 4" xfId="15596" xr:uid="{00000000-0005-0000-0000-0000EE790000}"/>
    <cellStyle name="Comma 4 2 2 4 2" xfId="6941" xr:uid="{00000000-0005-0000-0000-000015360000}"/>
    <cellStyle name="Comma 4 2 2 5" xfId="3097" xr:uid="{00000000-0005-0000-0000-000066180000}"/>
    <cellStyle name="Comma 4 2 2 5 3" xfId="12867" xr:uid="{00000000-0005-0000-0000-0000BA640000}"/>
    <cellStyle name="Comma 4 2 2 6 2" xfId="10185" xr:uid="{00000000-0005-0000-0000-0000864F0000}"/>
    <cellStyle name="Comma 4 2 2 7" xfId="4165" xr:uid="{00000000-0005-0000-0000-0000E1200000}"/>
    <cellStyle name="Comma 4 2 2 9" xfId="13935" xr:uid="{00000000-0005-0000-0000-0000356D0000}"/>
    <cellStyle name="Comma 4 2 3 2" xfId="1572" xr:uid="{00000000-0005-0000-0000-0000680C0000}"/>
    <cellStyle name="Comma 4 2 3 2 2 2" xfId="7571" xr:uid="{00000000-0005-0000-0000-00000D3B0000}"/>
    <cellStyle name="Comma 4 2 3 2 3" xfId="3727" xr:uid="{00000000-0005-0000-0000-00005E1D0000}"/>
    <cellStyle name="Comma 4 2 3 2 3 3" xfId="13497" xr:uid="{00000000-0005-0000-0000-0000B2690000}"/>
    <cellStyle name="Comma 4 2 3 2 4 2" xfId="11343" xr:uid="{00000000-0005-0000-0000-0000BC580000}"/>
    <cellStyle name="Comma 4 2 3 2 6" xfId="9747" xr:uid="{00000000-0005-0000-0000-0000034C0000}"/>
    <cellStyle name="Comma 4 2 3 3" xfId="1044" xr:uid="{00000000-0005-0000-0000-00002A080000}"/>
    <cellStyle name="Comma 4 2 3 3 3" xfId="10816" xr:uid="{00000000-0005-0000-0000-00007E540000}"/>
    <cellStyle name="Comma 4 2 3 4" xfId="2102" xr:uid="{00000000-0005-0000-0000-0000A5100000}"/>
    <cellStyle name="Comma 4 2 3 4 3" xfId="11872" xr:uid="{00000000-0005-0000-0000-0000F95C0000}"/>
    <cellStyle name="Comma 4 2 3 5 2" xfId="8117" xr:uid="{00000000-0005-0000-0000-00004A3F0000}"/>
    <cellStyle name="Comma 4 2 3 6" xfId="5371" xr:uid="{00000000-0005-0000-0000-0000162A0000}"/>
    <cellStyle name="Comma 4 2 3 6 3" xfId="15141" xr:uid="{00000000-0005-0000-0000-00006A760000}"/>
    <cellStyle name="Comma 4 2 3 8" xfId="9220" xr:uid="{00000000-0005-0000-0000-0000C5470000}"/>
    <cellStyle name="Comma 4 2 4" xfId="537" xr:uid="{00000000-0005-0000-0000-00001E040000}"/>
    <cellStyle name="Comma 4 2 4 2 2" xfId="2743" xr:uid="{00000000-0005-0000-0000-000099150000}"/>
    <cellStyle name="Comma 4 2 4 2 2 3" xfId="12513" xr:uid="{00000000-0005-0000-0000-0000ED610000}"/>
    <cellStyle name="Comma 4 2 4 2 3 2" xfId="8758" xr:uid="{00000000-0005-0000-0000-00003E440000}"/>
    <cellStyle name="Comma 4 2 4 2 4" xfId="6570" xr:uid="{00000000-0005-0000-0000-000048330000}"/>
    <cellStyle name="Comma 4 2 4 2 5" xfId="4909" xr:uid="{00000000-0005-0000-0000-00008F260000}"/>
    <cellStyle name="Comma 4 2 4 2 7" xfId="14679" xr:uid="{00000000-0005-0000-0000-0000E3720000}"/>
    <cellStyle name="Comma 4 2 4 3 2" xfId="6011" xr:uid="{00000000-0005-0000-0000-00000A2F0000}"/>
    <cellStyle name="Comma 4 2 4 3 4" xfId="15781" xr:uid="{00000000-0005-0000-0000-00005E7B0000}"/>
    <cellStyle name="Comma 4 2 4 4 2" xfId="7126" xr:uid="{00000000-0005-0000-0000-000085370000}"/>
    <cellStyle name="Comma 4 2 4 5" xfId="3282" xr:uid="{00000000-0005-0000-0000-0000D6190000}"/>
    <cellStyle name="Comma 4 2 4 5 3" xfId="13052" xr:uid="{00000000-0005-0000-0000-00002A660000}"/>
    <cellStyle name="Comma 4 2 4 6 2" xfId="10370" xr:uid="{00000000-0005-0000-0000-0000F6500000}"/>
    <cellStyle name="Comma 4 2 4 7" xfId="4350" xr:uid="{00000000-0005-0000-0000-000051220000}"/>
    <cellStyle name="Comma 4 2 4 9" xfId="14120" xr:uid="{00000000-0005-0000-0000-0000A56E0000}"/>
    <cellStyle name="Comma 4 2 5 2" xfId="1754" xr:uid="{00000000-0005-0000-0000-0000D40D0000}"/>
    <cellStyle name="Comma 4 2 5 2 2 2" xfId="7753" xr:uid="{00000000-0005-0000-0000-0000793C0000}"/>
    <cellStyle name="Comma 4 2 5 2 3" xfId="3909" xr:uid="{00000000-0005-0000-0000-0000CA1E0000}"/>
    <cellStyle name="Comma 4 2 5 2 3 3" xfId="13679" xr:uid="{00000000-0005-0000-0000-00001E6B0000}"/>
    <cellStyle name="Comma 4 2 5 2 4 2" xfId="11525" xr:uid="{00000000-0005-0000-0000-0000285A0000}"/>
    <cellStyle name="Comma 4 2 5 2 6" xfId="9929" xr:uid="{00000000-0005-0000-0000-00006F4D0000}"/>
    <cellStyle name="Comma 4 2 5 3" xfId="1226" xr:uid="{00000000-0005-0000-0000-000096090000}"/>
    <cellStyle name="Comma 4 2 5 3 3" xfId="10998" xr:uid="{00000000-0005-0000-0000-0000EA550000}"/>
    <cellStyle name="Comma 4 2 5 4" xfId="2284" xr:uid="{00000000-0005-0000-0000-000011120000}"/>
    <cellStyle name="Comma 4 2 5 4 3" xfId="12054" xr:uid="{00000000-0005-0000-0000-0000655E0000}"/>
    <cellStyle name="Comma 4 2 5 5 2" xfId="8299" xr:uid="{00000000-0005-0000-0000-0000B6400000}"/>
    <cellStyle name="Comma 4 2 5 6" xfId="5553" xr:uid="{00000000-0005-0000-0000-0000822B0000}"/>
    <cellStyle name="Comma 4 2 5 6 3" xfId="15323" xr:uid="{00000000-0005-0000-0000-0000D6770000}"/>
    <cellStyle name="Comma 4 2 5 8" xfId="9402" xr:uid="{00000000-0005-0000-0000-000031490000}"/>
    <cellStyle name="Comma 4 2 6" xfId="772" xr:uid="{00000000-0005-0000-0000-0000F9050000}"/>
    <cellStyle name="Comma 4 2 6 2 2" xfId="2925" xr:uid="{00000000-0005-0000-0000-000004170000}"/>
    <cellStyle name="Comma 4 2 6 2 2 3" xfId="12695" xr:uid="{00000000-0005-0000-0000-000058630000}"/>
    <cellStyle name="Comma 4 2 6 2 3 2" xfId="8940" xr:uid="{00000000-0005-0000-0000-0000A9450000}"/>
    <cellStyle name="Comma 4 2 6 2 4" xfId="6752" xr:uid="{00000000-0005-0000-0000-0000B3340000}"/>
    <cellStyle name="Comma 4 2 6 2 5" xfId="5091" xr:uid="{00000000-0005-0000-0000-0000FA270000}"/>
    <cellStyle name="Comma 4 2 6 2 7" xfId="14861" xr:uid="{00000000-0005-0000-0000-00004E740000}"/>
    <cellStyle name="Comma 4 2 6 3 2" xfId="6194" xr:uid="{00000000-0005-0000-0000-000075300000}"/>
    <cellStyle name="Comma 4 2 6 3 4" xfId="15963" xr:uid="{00000000-0005-0000-0000-0000C97C0000}"/>
    <cellStyle name="Comma 4 2 6 4 2" xfId="7309" xr:uid="{00000000-0005-0000-0000-0000F0380000}"/>
    <cellStyle name="Comma 4 2 6 5" xfId="3465" xr:uid="{00000000-0005-0000-0000-0000411B0000}"/>
    <cellStyle name="Comma 4 2 6 5 3" xfId="13235" xr:uid="{00000000-0005-0000-0000-000095670000}"/>
    <cellStyle name="Comma 4 2 6 6 2" xfId="10553" xr:uid="{00000000-0005-0000-0000-000061520000}"/>
    <cellStyle name="Comma 4 2 6 7" xfId="4533" xr:uid="{00000000-0005-0000-0000-0000BC230000}"/>
    <cellStyle name="Comma 4 2 6 9" xfId="14303" xr:uid="{00000000-0005-0000-0000-000010700000}"/>
    <cellStyle name="Comma 4 2 7 2" xfId="2460" xr:uid="{00000000-0005-0000-0000-000073130000}"/>
    <cellStyle name="Comma 4 2 7 2 3" xfId="12230" xr:uid="{00000000-0005-0000-0000-0000C75F0000}"/>
    <cellStyle name="Comma 4 2 7 3 2" xfId="8475" xr:uid="{00000000-0005-0000-0000-000018420000}"/>
    <cellStyle name="Comma 4 2 7 4" xfId="6287" xr:uid="{00000000-0005-0000-0000-000022310000}"/>
    <cellStyle name="Comma 4 2 7 5" xfId="4626" xr:uid="{00000000-0005-0000-0000-000069240000}"/>
    <cellStyle name="Comma 4 2 7 7" xfId="14396" xr:uid="{00000000-0005-0000-0000-0000BD700000}"/>
    <cellStyle name="Comma 4 2 8 2" xfId="5729" xr:uid="{00000000-0005-0000-0000-0000E42C0000}"/>
    <cellStyle name="Comma 4 2 8 4" xfId="15499" xr:uid="{00000000-0005-0000-0000-000038790000}"/>
    <cellStyle name="Comma 4 2 9 2" xfId="6845" xr:uid="{00000000-0005-0000-0000-000060350000}"/>
    <cellStyle name="Comma 4 20" xfId="633" xr:uid="{00000000-0005-0000-0000-0000CF040000}"/>
    <cellStyle name="Comma 4 20 2 2" xfId="2836" xr:uid="{00000000-0005-0000-0000-00003F160000}"/>
    <cellStyle name="Comma 4 20 2 2 3" xfId="12606" xr:uid="{00000000-0005-0000-0000-000093620000}"/>
    <cellStyle name="Comma 4 20 2 3 2" xfId="8851" xr:uid="{00000000-0005-0000-0000-0000E4440000}"/>
    <cellStyle name="Comma 4 20 2 4" xfId="6663" xr:uid="{00000000-0005-0000-0000-0000EE330000}"/>
    <cellStyle name="Comma 4 20 2 5" xfId="5002" xr:uid="{00000000-0005-0000-0000-000035270000}"/>
    <cellStyle name="Comma 4 20 2 7" xfId="14772" xr:uid="{00000000-0005-0000-0000-000089730000}"/>
    <cellStyle name="Comma 4 20 3 2" xfId="6104" xr:uid="{00000000-0005-0000-0000-0000B02F0000}"/>
    <cellStyle name="Comma 4 20 3 4" xfId="15874" xr:uid="{00000000-0005-0000-0000-0000047C0000}"/>
    <cellStyle name="Comma 4 20 4 2" xfId="7219" xr:uid="{00000000-0005-0000-0000-00002B380000}"/>
    <cellStyle name="Comma 4 20 5" xfId="3375" xr:uid="{00000000-0005-0000-0000-00007C1A0000}"/>
    <cellStyle name="Comma 4 20 5 3" xfId="13145" xr:uid="{00000000-0005-0000-0000-0000D0660000}"/>
    <cellStyle name="Comma 4 20 6 2" xfId="10463" xr:uid="{00000000-0005-0000-0000-00009C510000}"/>
    <cellStyle name="Comma 4 20 7" xfId="4443" xr:uid="{00000000-0005-0000-0000-0000F7220000}"/>
    <cellStyle name="Comma 4 20 9" xfId="14213" xr:uid="{00000000-0005-0000-0000-00004B6F0000}"/>
    <cellStyle name="Comma 4 21 2" xfId="1846" xr:uid="{00000000-0005-0000-0000-0000790E0000}"/>
    <cellStyle name="Comma 4 21 2 2 2" xfId="7845" xr:uid="{00000000-0005-0000-0000-00001E3D0000}"/>
    <cellStyle name="Comma 4 21 2 3" xfId="4001" xr:uid="{00000000-0005-0000-0000-00006F1F0000}"/>
    <cellStyle name="Comma 4 21 2 3 3" xfId="13771" xr:uid="{00000000-0005-0000-0000-0000C36B0000}"/>
    <cellStyle name="Comma 4 21 2 4 2" xfId="11617" xr:uid="{00000000-0005-0000-0000-0000CD5A0000}"/>
    <cellStyle name="Comma 4 21 2 6" xfId="10021" xr:uid="{00000000-0005-0000-0000-0000144E0000}"/>
    <cellStyle name="Comma 4 21 3" xfId="1318" xr:uid="{00000000-0005-0000-0000-00003B0A0000}"/>
    <cellStyle name="Comma 4 21 3 3" xfId="11089" xr:uid="{00000000-0005-0000-0000-00008F560000}"/>
    <cellStyle name="Comma 4 21 4" xfId="2375" xr:uid="{00000000-0005-0000-0000-0000B6120000}"/>
    <cellStyle name="Comma 4 21 4 3" xfId="12145" xr:uid="{00000000-0005-0000-0000-00000A5F0000}"/>
    <cellStyle name="Comma 4 21 5 2" xfId="8390" xr:uid="{00000000-0005-0000-0000-00005B410000}"/>
    <cellStyle name="Comma 4 21 6" xfId="5644" xr:uid="{00000000-0005-0000-0000-0000272C0000}"/>
    <cellStyle name="Comma 4 21 6 3" xfId="15414" xr:uid="{00000000-0005-0000-0000-00007B780000}"/>
    <cellStyle name="Comma 4 21 8" xfId="9493" xr:uid="{00000000-0005-0000-0000-0000D6490000}"/>
    <cellStyle name="Comma 4 22" xfId="1401" xr:uid="{00000000-0005-0000-0000-0000EE0A0000}"/>
    <cellStyle name="Comma 4 22 2 2" xfId="7400" xr:uid="{00000000-0005-0000-0000-000093390000}"/>
    <cellStyle name="Comma 4 22 3" xfId="3556" xr:uid="{00000000-0005-0000-0000-0000E41B0000}"/>
    <cellStyle name="Comma 4 22 3 3" xfId="13326" xr:uid="{00000000-0005-0000-0000-000038680000}"/>
    <cellStyle name="Comma 4 22 4 2" xfId="11172" xr:uid="{00000000-0005-0000-0000-000042570000}"/>
    <cellStyle name="Comma 4 22 6" xfId="9576" xr:uid="{00000000-0005-0000-0000-0000894A0000}"/>
    <cellStyle name="Comma 4 23" xfId="873" xr:uid="{00000000-0005-0000-0000-0000B0060000}"/>
    <cellStyle name="Comma 4 23 3" xfId="10644" xr:uid="{00000000-0005-0000-0000-000004530000}"/>
    <cellStyle name="Comma 4 24" xfId="1929" xr:uid="{00000000-0005-0000-0000-00002C0F0000}"/>
    <cellStyle name="Comma 4 24 3" xfId="11700" xr:uid="{00000000-0005-0000-0000-0000805B0000}"/>
    <cellStyle name="Comma 4 25 2" xfId="7928" xr:uid="{00000000-0005-0000-0000-0000D13D0000}"/>
    <cellStyle name="Comma 4 26" xfId="5182" xr:uid="{00000000-0005-0000-0000-00009D280000}"/>
    <cellStyle name="Comma 4 26 3" xfId="14952" xr:uid="{00000000-0005-0000-0000-0000F1740000}"/>
    <cellStyle name="Comma 4 28" xfId="9031" xr:uid="{00000000-0005-0000-0000-00004C460000}"/>
    <cellStyle name="Comma 4 3" xfId="53" xr:uid="{00000000-0005-0000-0000-000063000000}"/>
    <cellStyle name="Comma 4 3 10 2" xfId="7939" xr:uid="{00000000-0005-0000-0000-0000E43D0000}"/>
    <cellStyle name="Comma 4 3 11" xfId="5193" xr:uid="{00000000-0005-0000-0000-0000B0280000}"/>
    <cellStyle name="Comma 4 3 11 3" xfId="14963" xr:uid="{00000000-0005-0000-0000-000004750000}"/>
    <cellStyle name="Comma 4 3 13" xfId="9042" xr:uid="{00000000-0005-0000-0000-00005F460000}"/>
    <cellStyle name="Comma 4 3 2" xfId="276" xr:uid="{00000000-0005-0000-0000-000015020000}"/>
    <cellStyle name="Comma 4 3 2 2 2" xfId="2563" xr:uid="{00000000-0005-0000-0000-000032140000}"/>
    <cellStyle name="Comma 4 3 2 2 2 3" xfId="12333" xr:uid="{00000000-0005-0000-0000-000086600000}"/>
    <cellStyle name="Comma 4 3 2 2 3 2" xfId="8578" xr:uid="{00000000-0005-0000-0000-0000D7420000}"/>
    <cellStyle name="Comma 4 3 2 2 4" xfId="6390" xr:uid="{00000000-0005-0000-0000-0000E1310000}"/>
    <cellStyle name="Comma 4 3 2 2 5" xfId="4729" xr:uid="{00000000-0005-0000-0000-000028250000}"/>
    <cellStyle name="Comma 4 3 2 2 7" xfId="14499" xr:uid="{00000000-0005-0000-0000-00007C710000}"/>
    <cellStyle name="Comma 4 3 2 3 2" xfId="5831" xr:uid="{00000000-0005-0000-0000-0000A32D0000}"/>
    <cellStyle name="Comma 4 3 2 3 4" xfId="15601" xr:uid="{00000000-0005-0000-0000-0000F7790000}"/>
    <cellStyle name="Comma 4 3 2 4 2" xfId="6946" xr:uid="{00000000-0005-0000-0000-00001E360000}"/>
    <cellStyle name="Comma 4 3 2 5" xfId="3102" xr:uid="{00000000-0005-0000-0000-00006F180000}"/>
    <cellStyle name="Comma 4 3 2 5 3" xfId="12872" xr:uid="{00000000-0005-0000-0000-0000C3640000}"/>
    <cellStyle name="Comma 4 3 2 6 2" xfId="10190" xr:uid="{00000000-0005-0000-0000-00008F4F0000}"/>
    <cellStyle name="Comma 4 3 2 7" xfId="4170" xr:uid="{00000000-0005-0000-0000-0000EA200000}"/>
    <cellStyle name="Comma 4 3 2 9" xfId="13940" xr:uid="{00000000-0005-0000-0000-00003E6D0000}"/>
    <cellStyle name="Comma 4 3 3 2" xfId="1577" xr:uid="{00000000-0005-0000-0000-0000710C0000}"/>
    <cellStyle name="Comma 4 3 3 2 2 2" xfId="7576" xr:uid="{00000000-0005-0000-0000-0000163B0000}"/>
    <cellStyle name="Comma 4 3 3 2 3" xfId="3732" xr:uid="{00000000-0005-0000-0000-0000671D0000}"/>
    <cellStyle name="Comma 4 3 3 2 3 3" xfId="13502" xr:uid="{00000000-0005-0000-0000-0000BB690000}"/>
    <cellStyle name="Comma 4 3 3 2 4 2" xfId="11348" xr:uid="{00000000-0005-0000-0000-0000C5580000}"/>
    <cellStyle name="Comma 4 3 3 2 6" xfId="9752" xr:uid="{00000000-0005-0000-0000-00000C4C0000}"/>
    <cellStyle name="Comma 4 3 3 3" xfId="1049" xr:uid="{00000000-0005-0000-0000-000033080000}"/>
    <cellStyle name="Comma 4 3 3 3 3" xfId="10821" xr:uid="{00000000-0005-0000-0000-000087540000}"/>
    <cellStyle name="Comma 4 3 3 4" xfId="2107" xr:uid="{00000000-0005-0000-0000-0000AE100000}"/>
    <cellStyle name="Comma 4 3 3 4 3" xfId="11877" xr:uid="{00000000-0005-0000-0000-0000025D0000}"/>
    <cellStyle name="Comma 4 3 3 5 2" xfId="8122" xr:uid="{00000000-0005-0000-0000-0000533F0000}"/>
    <cellStyle name="Comma 4 3 3 6" xfId="5376" xr:uid="{00000000-0005-0000-0000-00001F2A0000}"/>
    <cellStyle name="Comma 4 3 3 6 3" xfId="15146" xr:uid="{00000000-0005-0000-0000-000073760000}"/>
    <cellStyle name="Comma 4 3 3 8" xfId="9225" xr:uid="{00000000-0005-0000-0000-0000CE470000}"/>
    <cellStyle name="Comma 4 3 4" xfId="542" xr:uid="{00000000-0005-0000-0000-000027040000}"/>
    <cellStyle name="Comma 4 3 4 2 2" xfId="2748" xr:uid="{00000000-0005-0000-0000-0000A2150000}"/>
    <cellStyle name="Comma 4 3 4 2 2 3" xfId="12518" xr:uid="{00000000-0005-0000-0000-0000F6610000}"/>
    <cellStyle name="Comma 4 3 4 2 3 2" xfId="8763" xr:uid="{00000000-0005-0000-0000-000047440000}"/>
    <cellStyle name="Comma 4 3 4 2 4" xfId="6575" xr:uid="{00000000-0005-0000-0000-000051330000}"/>
    <cellStyle name="Comma 4 3 4 2 5" xfId="4914" xr:uid="{00000000-0005-0000-0000-000098260000}"/>
    <cellStyle name="Comma 4 3 4 2 7" xfId="14684" xr:uid="{00000000-0005-0000-0000-0000EC720000}"/>
    <cellStyle name="Comma 4 3 4 3 2" xfId="6016" xr:uid="{00000000-0005-0000-0000-0000132F0000}"/>
    <cellStyle name="Comma 4 3 4 3 4" xfId="15786" xr:uid="{00000000-0005-0000-0000-0000677B0000}"/>
    <cellStyle name="Comma 4 3 4 4 2" xfId="7131" xr:uid="{00000000-0005-0000-0000-00008E370000}"/>
    <cellStyle name="Comma 4 3 4 5" xfId="3287" xr:uid="{00000000-0005-0000-0000-0000DF190000}"/>
    <cellStyle name="Comma 4 3 4 5 3" xfId="13057" xr:uid="{00000000-0005-0000-0000-000033660000}"/>
    <cellStyle name="Comma 4 3 4 6 2" xfId="10375" xr:uid="{00000000-0005-0000-0000-0000FF500000}"/>
    <cellStyle name="Comma 4 3 4 7" xfId="4355" xr:uid="{00000000-0005-0000-0000-00005A220000}"/>
    <cellStyle name="Comma 4 3 4 9" xfId="14125" xr:uid="{00000000-0005-0000-0000-0000AE6E0000}"/>
    <cellStyle name="Comma 4 3 5 2" xfId="1759" xr:uid="{00000000-0005-0000-0000-0000DD0D0000}"/>
    <cellStyle name="Comma 4 3 5 2 2 2" xfId="7758" xr:uid="{00000000-0005-0000-0000-0000823C0000}"/>
    <cellStyle name="Comma 4 3 5 2 3" xfId="3914" xr:uid="{00000000-0005-0000-0000-0000D31E0000}"/>
    <cellStyle name="Comma 4 3 5 2 3 3" xfId="13684" xr:uid="{00000000-0005-0000-0000-0000276B0000}"/>
    <cellStyle name="Comma 4 3 5 2 4 2" xfId="11530" xr:uid="{00000000-0005-0000-0000-0000315A0000}"/>
    <cellStyle name="Comma 4 3 5 2 6" xfId="9934" xr:uid="{00000000-0005-0000-0000-0000784D0000}"/>
    <cellStyle name="Comma 4 3 5 3" xfId="1231" xr:uid="{00000000-0005-0000-0000-00009F090000}"/>
    <cellStyle name="Comma 4 3 5 3 3" xfId="11003" xr:uid="{00000000-0005-0000-0000-0000F3550000}"/>
    <cellStyle name="Comma 4 3 5 4" xfId="2289" xr:uid="{00000000-0005-0000-0000-00001A120000}"/>
    <cellStyle name="Comma 4 3 5 4 3" xfId="12059" xr:uid="{00000000-0005-0000-0000-00006E5E0000}"/>
    <cellStyle name="Comma 4 3 5 5 2" xfId="8304" xr:uid="{00000000-0005-0000-0000-0000BF400000}"/>
    <cellStyle name="Comma 4 3 5 6" xfId="5558" xr:uid="{00000000-0005-0000-0000-00008B2B0000}"/>
    <cellStyle name="Comma 4 3 5 6 3" xfId="15328" xr:uid="{00000000-0005-0000-0000-0000DF770000}"/>
    <cellStyle name="Comma 4 3 5 8" xfId="9407" xr:uid="{00000000-0005-0000-0000-00003A490000}"/>
    <cellStyle name="Comma 4 3 6" xfId="777" xr:uid="{00000000-0005-0000-0000-000002060000}"/>
    <cellStyle name="Comma 4 3 6 2 2" xfId="2930" xr:uid="{00000000-0005-0000-0000-00000D170000}"/>
    <cellStyle name="Comma 4 3 6 2 2 3" xfId="12700" xr:uid="{00000000-0005-0000-0000-000061630000}"/>
    <cellStyle name="Comma 4 3 6 2 3 2" xfId="8945" xr:uid="{00000000-0005-0000-0000-0000B2450000}"/>
    <cellStyle name="Comma 4 3 6 2 4" xfId="6757" xr:uid="{00000000-0005-0000-0000-0000BC340000}"/>
    <cellStyle name="Comma 4 3 6 2 5" xfId="5096" xr:uid="{00000000-0005-0000-0000-000003280000}"/>
    <cellStyle name="Comma 4 3 6 2 7" xfId="14866" xr:uid="{00000000-0005-0000-0000-000057740000}"/>
    <cellStyle name="Comma 4 3 6 3 2" xfId="6199" xr:uid="{00000000-0005-0000-0000-00007E300000}"/>
    <cellStyle name="Comma 4 3 6 3 4" xfId="15968" xr:uid="{00000000-0005-0000-0000-0000D27C0000}"/>
    <cellStyle name="Comma 4 3 6 4 2" xfId="7314" xr:uid="{00000000-0005-0000-0000-0000F9380000}"/>
    <cellStyle name="Comma 4 3 6 5" xfId="3470" xr:uid="{00000000-0005-0000-0000-00004A1B0000}"/>
    <cellStyle name="Comma 4 3 6 5 3" xfId="13240" xr:uid="{00000000-0005-0000-0000-00009E670000}"/>
    <cellStyle name="Comma 4 3 6 6 2" xfId="10558" xr:uid="{00000000-0005-0000-0000-00006A520000}"/>
    <cellStyle name="Comma 4 3 6 7" xfId="4538" xr:uid="{00000000-0005-0000-0000-0000C5230000}"/>
    <cellStyle name="Comma 4 3 6 9" xfId="14308" xr:uid="{00000000-0005-0000-0000-000019700000}"/>
    <cellStyle name="Comma 4 3 7 2" xfId="2465" xr:uid="{00000000-0005-0000-0000-00007C130000}"/>
    <cellStyle name="Comma 4 3 7 2 3" xfId="12235" xr:uid="{00000000-0005-0000-0000-0000D05F0000}"/>
    <cellStyle name="Comma 4 3 7 3 2" xfId="8480" xr:uid="{00000000-0005-0000-0000-000021420000}"/>
    <cellStyle name="Comma 4 3 7 4" xfId="6292" xr:uid="{00000000-0005-0000-0000-00002B310000}"/>
    <cellStyle name="Comma 4 3 7 5" xfId="4631" xr:uid="{00000000-0005-0000-0000-000072240000}"/>
    <cellStyle name="Comma 4 3 7 7" xfId="14401" xr:uid="{00000000-0005-0000-0000-0000C6700000}"/>
    <cellStyle name="Comma 4 3 8 2" xfId="5734" xr:uid="{00000000-0005-0000-0000-0000ED2C0000}"/>
    <cellStyle name="Comma 4 3 8 4" xfId="15503" xr:uid="{00000000-0005-0000-0000-000041790000}"/>
    <cellStyle name="Comma 4 3 9 2" xfId="6849" xr:uid="{00000000-0005-0000-0000-000069350000}"/>
    <cellStyle name="Comma 4 4" xfId="64" xr:uid="{00000000-0005-0000-0000-000071000000}"/>
    <cellStyle name="Comma 4 4 10 2" xfId="7945" xr:uid="{00000000-0005-0000-0000-0000ED3D0000}"/>
    <cellStyle name="Comma 4 4 11" xfId="5199" xr:uid="{00000000-0005-0000-0000-0000B9280000}"/>
    <cellStyle name="Comma 4 4 11 3" xfId="14969" xr:uid="{00000000-0005-0000-0000-00000D750000}"/>
    <cellStyle name="Comma 4 4 13" xfId="9048" xr:uid="{00000000-0005-0000-0000-000068460000}"/>
    <cellStyle name="Comma 4 4 2" xfId="283" xr:uid="{00000000-0005-0000-0000-000020020000}"/>
    <cellStyle name="Comma 4 4 2 2 2" xfId="2569" xr:uid="{00000000-0005-0000-0000-00003C140000}"/>
    <cellStyle name="Comma 4 4 2 2 2 3" xfId="12339" xr:uid="{00000000-0005-0000-0000-000090600000}"/>
    <cellStyle name="Comma 4 4 2 2 3 2" xfId="8584" xr:uid="{00000000-0005-0000-0000-0000E1420000}"/>
    <cellStyle name="Comma 4 4 2 2 4" xfId="6396" xr:uid="{00000000-0005-0000-0000-0000EB310000}"/>
    <cellStyle name="Comma 4 4 2 2 5" xfId="4735" xr:uid="{00000000-0005-0000-0000-000032250000}"/>
    <cellStyle name="Comma 4 4 2 2 7" xfId="14505" xr:uid="{00000000-0005-0000-0000-000086710000}"/>
    <cellStyle name="Comma 4 4 2 3 2" xfId="5837" xr:uid="{00000000-0005-0000-0000-0000AD2D0000}"/>
    <cellStyle name="Comma 4 4 2 3 4" xfId="15607" xr:uid="{00000000-0005-0000-0000-0000017A0000}"/>
    <cellStyle name="Comma 4 4 2 4 2" xfId="6952" xr:uid="{00000000-0005-0000-0000-000028360000}"/>
    <cellStyle name="Comma 4 4 2 5" xfId="3108" xr:uid="{00000000-0005-0000-0000-000079180000}"/>
    <cellStyle name="Comma 4 4 2 5 3" xfId="12878" xr:uid="{00000000-0005-0000-0000-0000CD640000}"/>
    <cellStyle name="Comma 4 4 2 6 2" xfId="10196" xr:uid="{00000000-0005-0000-0000-0000994F0000}"/>
    <cellStyle name="Comma 4 4 2 7" xfId="4176" xr:uid="{00000000-0005-0000-0000-0000F4200000}"/>
    <cellStyle name="Comma 4 4 2 9" xfId="13946" xr:uid="{00000000-0005-0000-0000-0000486D0000}"/>
    <cellStyle name="Comma 4 4 3 2" xfId="1583" xr:uid="{00000000-0005-0000-0000-00007A0C0000}"/>
    <cellStyle name="Comma 4 4 3 2 2 2" xfId="7582" xr:uid="{00000000-0005-0000-0000-00001F3B0000}"/>
    <cellStyle name="Comma 4 4 3 2 3" xfId="3738" xr:uid="{00000000-0005-0000-0000-0000701D0000}"/>
    <cellStyle name="Comma 4 4 3 2 3 3" xfId="13508" xr:uid="{00000000-0005-0000-0000-0000C4690000}"/>
    <cellStyle name="Comma 4 4 3 2 4 2" xfId="11354" xr:uid="{00000000-0005-0000-0000-0000CE580000}"/>
    <cellStyle name="Comma 4 4 3 2 6" xfId="9758" xr:uid="{00000000-0005-0000-0000-0000154C0000}"/>
    <cellStyle name="Comma 4 4 3 3" xfId="1055" xr:uid="{00000000-0005-0000-0000-00003C080000}"/>
    <cellStyle name="Comma 4 4 3 3 3" xfId="10827" xr:uid="{00000000-0005-0000-0000-000090540000}"/>
    <cellStyle name="Comma 4 4 3 4" xfId="2113" xr:uid="{00000000-0005-0000-0000-0000B7100000}"/>
    <cellStyle name="Comma 4 4 3 4 3" xfId="11883" xr:uid="{00000000-0005-0000-0000-00000B5D0000}"/>
    <cellStyle name="Comma 4 4 3 5 2" xfId="8128" xr:uid="{00000000-0005-0000-0000-00005C3F0000}"/>
    <cellStyle name="Comma 4 4 3 6" xfId="5382" xr:uid="{00000000-0005-0000-0000-0000282A0000}"/>
    <cellStyle name="Comma 4 4 3 6 3" xfId="15152" xr:uid="{00000000-0005-0000-0000-00007C760000}"/>
    <cellStyle name="Comma 4 4 3 8" xfId="9231" xr:uid="{00000000-0005-0000-0000-0000D7470000}"/>
    <cellStyle name="Comma 4 4 4" xfId="549" xr:uid="{00000000-0005-0000-0000-000031040000}"/>
    <cellStyle name="Comma 4 4 4 2 2" xfId="2755" xr:uid="{00000000-0005-0000-0000-0000AC150000}"/>
    <cellStyle name="Comma 4 4 4 2 2 3" xfId="12525" xr:uid="{00000000-0005-0000-0000-000000620000}"/>
    <cellStyle name="Comma 4 4 4 2 3 2" xfId="8770" xr:uid="{00000000-0005-0000-0000-000051440000}"/>
    <cellStyle name="Comma 4 4 4 2 4" xfId="6582" xr:uid="{00000000-0005-0000-0000-00005B330000}"/>
    <cellStyle name="Comma 4 4 4 2 5" xfId="4921" xr:uid="{00000000-0005-0000-0000-0000A2260000}"/>
    <cellStyle name="Comma 4 4 4 2 7" xfId="14691" xr:uid="{00000000-0005-0000-0000-0000F6720000}"/>
    <cellStyle name="Comma 4 4 4 3 2" xfId="6023" xr:uid="{00000000-0005-0000-0000-00001D2F0000}"/>
    <cellStyle name="Comma 4 4 4 3 4" xfId="15793" xr:uid="{00000000-0005-0000-0000-0000717B0000}"/>
    <cellStyle name="Comma 4 4 4 4 2" xfId="7138" xr:uid="{00000000-0005-0000-0000-000098370000}"/>
    <cellStyle name="Comma 4 4 4 5" xfId="3294" xr:uid="{00000000-0005-0000-0000-0000E9190000}"/>
    <cellStyle name="Comma 4 4 4 5 3" xfId="13064" xr:uid="{00000000-0005-0000-0000-00003D660000}"/>
    <cellStyle name="Comma 4 4 4 6 2" xfId="10382" xr:uid="{00000000-0005-0000-0000-000009510000}"/>
    <cellStyle name="Comma 4 4 4 7" xfId="4362" xr:uid="{00000000-0005-0000-0000-000064220000}"/>
    <cellStyle name="Comma 4 4 4 9" xfId="14132" xr:uid="{00000000-0005-0000-0000-0000B86E0000}"/>
    <cellStyle name="Comma 4 4 5 2" xfId="1765" xr:uid="{00000000-0005-0000-0000-0000E60D0000}"/>
    <cellStyle name="Comma 4 4 5 2 2 2" xfId="7764" xr:uid="{00000000-0005-0000-0000-00008B3C0000}"/>
    <cellStyle name="Comma 4 4 5 2 3" xfId="3920" xr:uid="{00000000-0005-0000-0000-0000DC1E0000}"/>
    <cellStyle name="Comma 4 4 5 2 3 3" xfId="13690" xr:uid="{00000000-0005-0000-0000-0000306B0000}"/>
    <cellStyle name="Comma 4 4 5 2 4 2" xfId="11536" xr:uid="{00000000-0005-0000-0000-00003A5A0000}"/>
    <cellStyle name="Comma 4 4 5 2 6" xfId="9940" xr:uid="{00000000-0005-0000-0000-0000814D0000}"/>
    <cellStyle name="Comma 4 4 5 3" xfId="1237" xr:uid="{00000000-0005-0000-0000-0000A8090000}"/>
    <cellStyle name="Comma 4 4 5 3 3" xfId="11009" xr:uid="{00000000-0005-0000-0000-0000FC550000}"/>
    <cellStyle name="Comma 4 4 5 4" xfId="2295" xr:uid="{00000000-0005-0000-0000-000023120000}"/>
    <cellStyle name="Comma 4 4 5 4 3" xfId="12065" xr:uid="{00000000-0005-0000-0000-0000775E0000}"/>
    <cellStyle name="Comma 4 4 5 5 2" xfId="8310" xr:uid="{00000000-0005-0000-0000-0000C8400000}"/>
    <cellStyle name="Comma 4 4 5 6" xfId="5564" xr:uid="{00000000-0005-0000-0000-0000942B0000}"/>
    <cellStyle name="Comma 4 4 5 6 3" xfId="15334" xr:uid="{00000000-0005-0000-0000-0000E8770000}"/>
    <cellStyle name="Comma 4 4 5 8" xfId="9413" xr:uid="{00000000-0005-0000-0000-000043490000}"/>
    <cellStyle name="Comma 4 4 6" xfId="783" xr:uid="{00000000-0005-0000-0000-00000B060000}"/>
    <cellStyle name="Comma 4 4 6 2 2" xfId="2936" xr:uid="{00000000-0005-0000-0000-000016170000}"/>
    <cellStyle name="Comma 4 4 6 2 2 3" xfId="12706" xr:uid="{00000000-0005-0000-0000-00006A630000}"/>
    <cellStyle name="Comma 4 4 6 2 3 2" xfId="8951" xr:uid="{00000000-0005-0000-0000-0000BB450000}"/>
    <cellStyle name="Comma 4 4 6 2 4" xfId="6763" xr:uid="{00000000-0005-0000-0000-0000C5340000}"/>
    <cellStyle name="Comma 4 4 6 2 5" xfId="5102" xr:uid="{00000000-0005-0000-0000-00000C280000}"/>
    <cellStyle name="Comma 4 4 6 2 7" xfId="14872" xr:uid="{00000000-0005-0000-0000-000060740000}"/>
    <cellStyle name="Comma 4 4 6 3 2" xfId="6205" xr:uid="{00000000-0005-0000-0000-000087300000}"/>
    <cellStyle name="Comma 4 4 6 3 4" xfId="15974" xr:uid="{00000000-0005-0000-0000-0000DB7C0000}"/>
    <cellStyle name="Comma 4 4 6 4 2" xfId="7320" xr:uid="{00000000-0005-0000-0000-000002390000}"/>
    <cellStyle name="Comma 4 4 6 5" xfId="3476" xr:uid="{00000000-0005-0000-0000-0000531B0000}"/>
    <cellStyle name="Comma 4 4 6 5 3" xfId="13246" xr:uid="{00000000-0005-0000-0000-0000A7670000}"/>
    <cellStyle name="Comma 4 4 6 6 2" xfId="10564" xr:uid="{00000000-0005-0000-0000-000073520000}"/>
    <cellStyle name="Comma 4 4 6 7" xfId="4544" xr:uid="{00000000-0005-0000-0000-0000CE230000}"/>
    <cellStyle name="Comma 4 4 6 9" xfId="14314" xr:uid="{00000000-0005-0000-0000-000022700000}"/>
    <cellStyle name="Comma 4 4 7 2" xfId="2471" xr:uid="{00000000-0005-0000-0000-000085130000}"/>
    <cellStyle name="Comma 4 4 7 2 3" xfId="12241" xr:uid="{00000000-0005-0000-0000-0000D95F0000}"/>
    <cellStyle name="Comma 4 4 7 3 2" xfId="8486" xr:uid="{00000000-0005-0000-0000-00002A420000}"/>
    <cellStyle name="Comma 4 4 7 4" xfId="6298" xr:uid="{00000000-0005-0000-0000-000034310000}"/>
    <cellStyle name="Comma 4 4 7 5" xfId="4637" xr:uid="{00000000-0005-0000-0000-00007B240000}"/>
    <cellStyle name="Comma 4 4 7 7" xfId="14407" xr:uid="{00000000-0005-0000-0000-0000CF700000}"/>
    <cellStyle name="Comma 4 4 8 2" xfId="5740" xr:uid="{00000000-0005-0000-0000-0000F62C0000}"/>
    <cellStyle name="Comma 4 4 8 4" xfId="15509" xr:uid="{00000000-0005-0000-0000-00004A790000}"/>
    <cellStyle name="Comma 4 4 9 2" xfId="6855" xr:uid="{00000000-0005-0000-0000-000072350000}"/>
    <cellStyle name="Comma 4 5" xfId="72" xr:uid="{00000000-0005-0000-0000-00007D000000}"/>
    <cellStyle name="Comma 4 5 10 2" xfId="7953" xr:uid="{00000000-0005-0000-0000-0000F93D0000}"/>
    <cellStyle name="Comma 4 5 11" xfId="5207" xr:uid="{00000000-0005-0000-0000-0000C5280000}"/>
    <cellStyle name="Comma 4 5 11 3" xfId="14977" xr:uid="{00000000-0005-0000-0000-000019750000}"/>
    <cellStyle name="Comma 4 5 13" xfId="9056" xr:uid="{00000000-0005-0000-0000-000074460000}"/>
    <cellStyle name="Comma 4 5 2" xfId="291" xr:uid="{00000000-0005-0000-0000-00002C020000}"/>
    <cellStyle name="Comma 4 5 2 2 2" xfId="2577" xr:uid="{00000000-0005-0000-0000-000048140000}"/>
    <cellStyle name="Comma 4 5 2 2 2 3" xfId="12347" xr:uid="{00000000-0005-0000-0000-00009C600000}"/>
    <cellStyle name="Comma 4 5 2 2 3 2" xfId="8592" xr:uid="{00000000-0005-0000-0000-0000ED420000}"/>
    <cellStyle name="Comma 4 5 2 2 4" xfId="6404" xr:uid="{00000000-0005-0000-0000-0000F7310000}"/>
    <cellStyle name="Comma 4 5 2 2 5" xfId="4743" xr:uid="{00000000-0005-0000-0000-00003E250000}"/>
    <cellStyle name="Comma 4 5 2 2 7" xfId="14513" xr:uid="{00000000-0005-0000-0000-000092710000}"/>
    <cellStyle name="Comma 4 5 2 3 2" xfId="5845" xr:uid="{00000000-0005-0000-0000-0000B92D0000}"/>
    <cellStyle name="Comma 4 5 2 3 4" xfId="15615" xr:uid="{00000000-0005-0000-0000-00000D7A0000}"/>
    <cellStyle name="Comma 4 5 2 4 2" xfId="6960" xr:uid="{00000000-0005-0000-0000-000034360000}"/>
    <cellStyle name="Comma 4 5 2 5" xfId="3116" xr:uid="{00000000-0005-0000-0000-000085180000}"/>
    <cellStyle name="Comma 4 5 2 5 3" xfId="12886" xr:uid="{00000000-0005-0000-0000-0000D9640000}"/>
    <cellStyle name="Comma 4 5 2 6 2" xfId="10204" xr:uid="{00000000-0005-0000-0000-0000A54F0000}"/>
    <cellStyle name="Comma 4 5 2 7" xfId="4184" xr:uid="{00000000-0005-0000-0000-000000210000}"/>
    <cellStyle name="Comma 4 5 2 9" xfId="13954" xr:uid="{00000000-0005-0000-0000-0000546D0000}"/>
    <cellStyle name="Comma 4 5 3 2" xfId="1591" xr:uid="{00000000-0005-0000-0000-0000860C0000}"/>
    <cellStyle name="Comma 4 5 3 2 2 2" xfId="7590" xr:uid="{00000000-0005-0000-0000-00002B3B0000}"/>
    <cellStyle name="Comma 4 5 3 2 3" xfId="3746" xr:uid="{00000000-0005-0000-0000-00007C1D0000}"/>
    <cellStyle name="Comma 4 5 3 2 3 3" xfId="13516" xr:uid="{00000000-0005-0000-0000-0000D0690000}"/>
    <cellStyle name="Comma 4 5 3 2 4 2" xfId="11362" xr:uid="{00000000-0005-0000-0000-0000DA580000}"/>
    <cellStyle name="Comma 4 5 3 2 6" xfId="9766" xr:uid="{00000000-0005-0000-0000-0000214C0000}"/>
    <cellStyle name="Comma 4 5 3 3" xfId="1063" xr:uid="{00000000-0005-0000-0000-000048080000}"/>
    <cellStyle name="Comma 4 5 3 3 3" xfId="10835" xr:uid="{00000000-0005-0000-0000-00009C540000}"/>
    <cellStyle name="Comma 4 5 3 4" xfId="2121" xr:uid="{00000000-0005-0000-0000-0000C3100000}"/>
    <cellStyle name="Comma 4 5 3 4 3" xfId="11891" xr:uid="{00000000-0005-0000-0000-0000175D0000}"/>
    <cellStyle name="Comma 4 5 3 5 2" xfId="8136" xr:uid="{00000000-0005-0000-0000-0000683F0000}"/>
    <cellStyle name="Comma 4 5 3 6" xfId="5390" xr:uid="{00000000-0005-0000-0000-0000342A0000}"/>
    <cellStyle name="Comma 4 5 3 6 3" xfId="15160" xr:uid="{00000000-0005-0000-0000-000088760000}"/>
    <cellStyle name="Comma 4 5 3 8" xfId="9239" xr:uid="{00000000-0005-0000-0000-0000E3470000}"/>
    <cellStyle name="Comma 4 5 4" xfId="557" xr:uid="{00000000-0005-0000-0000-00003D040000}"/>
    <cellStyle name="Comma 4 5 4 2 2" xfId="2763" xr:uid="{00000000-0005-0000-0000-0000B8150000}"/>
    <cellStyle name="Comma 4 5 4 2 2 3" xfId="12533" xr:uid="{00000000-0005-0000-0000-00000C620000}"/>
    <cellStyle name="Comma 4 5 4 2 3 2" xfId="8778" xr:uid="{00000000-0005-0000-0000-00005D440000}"/>
    <cellStyle name="Comma 4 5 4 2 4" xfId="6590" xr:uid="{00000000-0005-0000-0000-000067330000}"/>
    <cellStyle name="Comma 4 5 4 2 5" xfId="4929" xr:uid="{00000000-0005-0000-0000-0000AE260000}"/>
    <cellStyle name="Comma 4 5 4 2 7" xfId="14699" xr:uid="{00000000-0005-0000-0000-000002730000}"/>
    <cellStyle name="Comma 4 5 4 3 2" xfId="6031" xr:uid="{00000000-0005-0000-0000-0000292F0000}"/>
    <cellStyle name="Comma 4 5 4 3 4" xfId="15801" xr:uid="{00000000-0005-0000-0000-00007D7B0000}"/>
    <cellStyle name="Comma 4 5 4 4 2" xfId="7146" xr:uid="{00000000-0005-0000-0000-0000A4370000}"/>
    <cellStyle name="Comma 4 5 4 5" xfId="3302" xr:uid="{00000000-0005-0000-0000-0000F5190000}"/>
    <cellStyle name="Comma 4 5 4 5 3" xfId="13072" xr:uid="{00000000-0005-0000-0000-000049660000}"/>
    <cellStyle name="Comma 4 5 4 6 2" xfId="10390" xr:uid="{00000000-0005-0000-0000-000015510000}"/>
    <cellStyle name="Comma 4 5 4 7" xfId="4370" xr:uid="{00000000-0005-0000-0000-000070220000}"/>
    <cellStyle name="Comma 4 5 4 9" xfId="14140" xr:uid="{00000000-0005-0000-0000-0000C46E0000}"/>
    <cellStyle name="Comma 4 5 5 2" xfId="1773" xr:uid="{00000000-0005-0000-0000-0000F20D0000}"/>
    <cellStyle name="Comma 4 5 5 2 2 2" xfId="7772" xr:uid="{00000000-0005-0000-0000-0000973C0000}"/>
    <cellStyle name="Comma 4 5 5 2 3" xfId="3928" xr:uid="{00000000-0005-0000-0000-0000E81E0000}"/>
    <cellStyle name="Comma 4 5 5 2 3 3" xfId="13698" xr:uid="{00000000-0005-0000-0000-00003C6B0000}"/>
    <cellStyle name="Comma 4 5 5 2 4 2" xfId="11544" xr:uid="{00000000-0005-0000-0000-0000465A0000}"/>
    <cellStyle name="Comma 4 5 5 2 6" xfId="9948" xr:uid="{00000000-0005-0000-0000-00008D4D0000}"/>
    <cellStyle name="Comma 4 5 5 3" xfId="1245" xr:uid="{00000000-0005-0000-0000-0000B4090000}"/>
    <cellStyle name="Comma 4 5 5 3 3" xfId="11017" xr:uid="{00000000-0005-0000-0000-000008560000}"/>
    <cellStyle name="Comma 4 5 5 4" xfId="2303" xr:uid="{00000000-0005-0000-0000-00002F120000}"/>
    <cellStyle name="Comma 4 5 5 4 3" xfId="12073" xr:uid="{00000000-0005-0000-0000-0000835E0000}"/>
    <cellStyle name="Comma 4 5 5 5 2" xfId="8318" xr:uid="{00000000-0005-0000-0000-0000D4400000}"/>
    <cellStyle name="Comma 4 5 5 6" xfId="5572" xr:uid="{00000000-0005-0000-0000-0000A02B0000}"/>
    <cellStyle name="Comma 4 5 5 6 3" xfId="15342" xr:uid="{00000000-0005-0000-0000-0000F4770000}"/>
    <cellStyle name="Comma 4 5 5 8" xfId="9421" xr:uid="{00000000-0005-0000-0000-00004F490000}"/>
    <cellStyle name="Comma 4 5 6" xfId="791" xr:uid="{00000000-0005-0000-0000-000017060000}"/>
    <cellStyle name="Comma 4 5 6 2 2" xfId="2944" xr:uid="{00000000-0005-0000-0000-000022170000}"/>
    <cellStyle name="Comma 4 5 6 2 2 3" xfId="12714" xr:uid="{00000000-0005-0000-0000-000076630000}"/>
    <cellStyle name="Comma 4 5 6 2 3 2" xfId="8959" xr:uid="{00000000-0005-0000-0000-0000C7450000}"/>
    <cellStyle name="Comma 4 5 6 2 4" xfId="6771" xr:uid="{00000000-0005-0000-0000-0000D1340000}"/>
    <cellStyle name="Comma 4 5 6 2 5" xfId="5110" xr:uid="{00000000-0005-0000-0000-000018280000}"/>
    <cellStyle name="Comma 4 5 6 2 7" xfId="14880" xr:uid="{00000000-0005-0000-0000-00006C740000}"/>
    <cellStyle name="Comma 4 5 6 3 2" xfId="6213" xr:uid="{00000000-0005-0000-0000-000093300000}"/>
    <cellStyle name="Comma 4 5 6 3 4" xfId="15982" xr:uid="{00000000-0005-0000-0000-0000E77C0000}"/>
    <cellStyle name="Comma 4 5 6 4 2" xfId="7328" xr:uid="{00000000-0005-0000-0000-00000E390000}"/>
    <cellStyle name="Comma 4 5 6 5" xfId="3484" xr:uid="{00000000-0005-0000-0000-00005F1B0000}"/>
    <cellStyle name="Comma 4 5 6 5 3" xfId="13254" xr:uid="{00000000-0005-0000-0000-0000B3670000}"/>
    <cellStyle name="Comma 4 5 6 6 2" xfId="10572" xr:uid="{00000000-0005-0000-0000-00007F520000}"/>
    <cellStyle name="Comma 4 5 6 7" xfId="4552" xr:uid="{00000000-0005-0000-0000-0000DA230000}"/>
    <cellStyle name="Comma 4 5 6 9" xfId="14322" xr:uid="{00000000-0005-0000-0000-00002E700000}"/>
    <cellStyle name="Comma 4 5 7 2" xfId="2479" xr:uid="{00000000-0005-0000-0000-000091130000}"/>
    <cellStyle name="Comma 4 5 7 2 3" xfId="12249" xr:uid="{00000000-0005-0000-0000-0000E55F0000}"/>
    <cellStyle name="Comma 4 5 7 3 2" xfId="8494" xr:uid="{00000000-0005-0000-0000-000036420000}"/>
    <cellStyle name="Comma 4 5 7 4" xfId="6306" xr:uid="{00000000-0005-0000-0000-000040310000}"/>
    <cellStyle name="Comma 4 5 7 5" xfId="4645" xr:uid="{00000000-0005-0000-0000-000087240000}"/>
    <cellStyle name="Comma 4 5 7 7" xfId="14415" xr:uid="{00000000-0005-0000-0000-0000DB700000}"/>
    <cellStyle name="Comma 4 5 8 2" xfId="5748" xr:uid="{00000000-0005-0000-0000-0000022D0000}"/>
    <cellStyle name="Comma 4 5 8 4" xfId="15517" xr:uid="{00000000-0005-0000-0000-000056790000}"/>
    <cellStyle name="Comma 4 5 9 2" xfId="6863" xr:uid="{00000000-0005-0000-0000-00007E350000}"/>
    <cellStyle name="Comma 4 6" xfId="78" xr:uid="{00000000-0005-0000-0000-000086000000}"/>
    <cellStyle name="Comma 4 6 10 2" xfId="7959" xr:uid="{00000000-0005-0000-0000-0000023E0000}"/>
    <cellStyle name="Comma 4 6 11" xfId="5213" xr:uid="{00000000-0005-0000-0000-0000CE280000}"/>
    <cellStyle name="Comma 4 6 11 3" xfId="14983" xr:uid="{00000000-0005-0000-0000-000022750000}"/>
    <cellStyle name="Comma 4 6 13" xfId="9062" xr:uid="{00000000-0005-0000-0000-00007D460000}"/>
    <cellStyle name="Comma 4 6 2" xfId="297" xr:uid="{00000000-0005-0000-0000-000035020000}"/>
    <cellStyle name="Comma 4 6 2 2 2" xfId="2583" xr:uid="{00000000-0005-0000-0000-000051140000}"/>
    <cellStyle name="Comma 4 6 2 2 2 3" xfId="12353" xr:uid="{00000000-0005-0000-0000-0000A5600000}"/>
    <cellStyle name="Comma 4 6 2 2 3 2" xfId="8598" xr:uid="{00000000-0005-0000-0000-0000F6420000}"/>
    <cellStyle name="Comma 4 6 2 2 4" xfId="6410" xr:uid="{00000000-0005-0000-0000-000000320000}"/>
    <cellStyle name="Comma 4 6 2 2 5" xfId="4749" xr:uid="{00000000-0005-0000-0000-000047250000}"/>
    <cellStyle name="Comma 4 6 2 2 7" xfId="14519" xr:uid="{00000000-0005-0000-0000-00009B710000}"/>
    <cellStyle name="Comma 4 6 2 3 2" xfId="5851" xr:uid="{00000000-0005-0000-0000-0000C22D0000}"/>
    <cellStyle name="Comma 4 6 2 3 4" xfId="15621" xr:uid="{00000000-0005-0000-0000-0000167A0000}"/>
    <cellStyle name="Comma 4 6 2 4 2" xfId="6966" xr:uid="{00000000-0005-0000-0000-00003D360000}"/>
    <cellStyle name="Comma 4 6 2 5" xfId="3122" xr:uid="{00000000-0005-0000-0000-00008E180000}"/>
    <cellStyle name="Comma 4 6 2 5 3" xfId="12892" xr:uid="{00000000-0005-0000-0000-0000E2640000}"/>
    <cellStyle name="Comma 4 6 2 6 2" xfId="10210" xr:uid="{00000000-0005-0000-0000-0000AE4F0000}"/>
    <cellStyle name="Comma 4 6 2 7" xfId="4190" xr:uid="{00000000-0005-0000-0000-000009210000}"/>
    <cellStyle name="Comma 4 6 2 9" xfId="13960" xr:uid="{00000000-0005-0000-0000-00005D6D0000}"/>
    <cellStyle name="Comma 4 6 3 2" xfId="1597" xr:uid="{00000000-0005-0000-0000-00008F0C0000}"/>
    <cellStyle name="Comma 4 6 3 2 2 2" xfId="7596" xr:uid="{00000000-0005-0000-0000-0000343B0000}"/>
    <cellStyle name="Comma 4 6 3 2 3" xfId="3752" xr:uid="{00000000-0005-0000-0000-0000851D0000}"/>
    <cellStyle name="Comma 4 6 3 2 3 3" xfId="13522" xr:uid="{00000000-0005-0000-0000-0000D9690000}"/>
    <cellStyle name="Comma 4 6 3 2 4 2" xfId="11368" xr:uid="{00000000-0005-0000-0000-0000E3580000}"/>
    <cellStyle name="Comma 4 6 3 2 6" xfId="9772" xr:uid="{00000000-0005-0000-0000-00002A4C0000}"/>
    <cellStyle name="Comma 4 6 3 3" xfId="1069" xr:uid="{00000000-0005-0000-0000-000051080000}"/>
    <cellStyle name="Comma 4 6 3 3 3" xfId="10841" xr:uid="{00000000-0005-0000-0000-0000A5540000}"/>
    <cellStyle name="Comma 4 6 3 4" xfId="2127" xr:uid="{00000000-0005-0000-0000-0000CC100000}"/>
    <cellStyle name="Comma 4 6 3 4 3" xfId="11897" xr:uid="{00000000-0005-0000-0000-0000205D0000}"/>
    <cellStyle name="Comma 4 6 3 5 2" xfId="8142" xr:uid="{00000000-0005-0000-0000-0000713F0000}"/>
    <cellStyle name="Comma 4 6 3 6" xfId="5396" xr:uid="{00000000-0005-0000-0000-00003D2A0000}"/>
    <cellStyle name="Comma 4 6 3 6 3" xfId="15166" xr:uid="{00000000-0005-0000-0000-000091760000}"/>
    <cellStyle name="Comma 4 6 3 8" xfId="9245" xr:uid="{00000000-0005-0000-0000-0000EC470000}"/>
    <cellStyle name="Comma 4 6 4" xfId="563" xr:uid="{00000000-0005-0000-0000-000046040000}"/>
    <cellStyle name="Comma 4 6 4 2 2" xfId="2769" xr:uid="{00000000-0005-0000-0000-0000C1150000}"/>
    <cellStyle name="Comma 4 6 4 2 2 3" xfId="12539" xr:uid="{00000000-0005-0000-0000-000015620000}"/>
    <cellStyle name="Comma 4 6 4 2 3 2" xfId="8784" xr:uid="{00000000-0005-0000-0000-000066440000}"/>
    <cellStyle name="Comma 4 6 4 2 4" xfId="6596" xr:uid="{00000000-0005-0000-0000-000070330000}"/>
    <cellStyle name="Comma 4 6 4 2 5" xfId="4935" xr:uid="{00000000-0005-0000-0000-0000B7260000}"/>
    <cellStyle name="Comma 4 6 4 2 7" xfId="14705" xr:uid="{00000000-0005-0000-0000-00000B730000}"/>
    <cellStyle name="Comma 4 6 4 3 2" xfId="6037" xr:uid="{00000000-0005-0000-0000-0000322F0000}"/>
    <cellStyle name="Comma 4 6 4 3 4" xfId="15807" xr:uid="{00000000-0005-0000-0000-0000867B0000}"/>
    <cellStyle name="Comma 4 6 4 4 2" xfId="7152" xr:uid="{00000000-0005-0000-0000-0000AD370000}"/>
    <cellStyle name="Comma 4 6 4 5" xfId="3308" xr:uid="{00000000-0005-0000-0000-0000FE190000}"/>
    <cellStyle name="Comma 4 6 4 5 3" xfId="13078" xr:uid="{00000000-0005-0000-0000-000052660000}"/>
    <cellStyle name="Comma 4 6 4 6 2" xfId="10396" xr:uid="{00000000-0005-0000-0000-00001E510000}"/>
    <cellStyle name="Comma 4 6 4 7" xfId="4376" xr:uid="{00000000-0005-0000-0000-000079220000}"/>
    <cellStyle name="Comma 4 6 4 9" xfId="14146" xr:uid="{00000000-0005-0000-0000-0000CD6E0000}"/>
    <cellStyle name="Comma 4 6 5 2" xfId="1779" xr:uid="{00000000-0005-0000-0000-0000FB0D0000}"/>
    <cellStyle name="Comma 4 6 5 2 2 2" xfId="7778" xr:uid="{00000000-0005-0000-0000-0000A03C0000}"/>
    <cellStyle name="Comma 4 6 5 2 3" xfId="3934" xr:uid="{00000000-0005-0000-0000-0000F11E0000}"/>
    <cellStyle name="Comma 4 6 5 2 3 3" xfId="13704" xr:uid="{00000000-0005-0000-0000-0000456B0000}"/>
    <cellStyle name="Comma 4 6 5 2 4 2" xfId="11550" xr:uid="{00000000-0005-0000-0000-00004F5A0000}"/>
    <cellStyle name="Comma 4 6 5 2 6" xfId="9954" xr:uid="{00000000-0005-0000-0000-0000964D0000}"/>
    <cellStyle name="Comma 4 6 5 3" xfId="1251" xr:uid="{00000000-0005-0000-0000-0000BD090000}"/>
    <cellStyle name="Comma 4 6 5 3 3" xfId="11023" xr:uid="{00000000-0005-0000-0000-000011560000}"/>
    <cellStyle name="Comma 4 6 5 4" xfId="2309" xr:uid="{00000000-0005-0000-0000-000038120000}"/>
    <cellStyle name="Comma 4 6 5 4 3" xfId="12079" xr:uid="{00000000-0005-0000-0000-00008C5E0000}"/>
    <cellStyle name="Comma 4 6 5 5 2" xfId="8324" xr:uid="{00000000-0005-0000-0000-0000DD400000}"/>
    <cellStyle name="Comma 4 6 5 6" xfId="5578" xr:uid="{00000000-0005-0000-0000-0000A92B0000}"/>
    <cellStyle name="Comma 4 6 5 6 3" xfId="15348" xr:uid="{00000000-0005-0000-0000-0000FD770000}"/>
    <cellStyle name="Comma 4 6 5 8" xfId="9427" xr:uid="{00000000-0005-0000-0000-000058490000}"/>
    <cellStyle name="Comma 4 6 6" xfId="797" xr:uid="{00000000-0005-0000-0000-000020060000}"/>
    <cellStyle name="Comma 4 6 6 2 2" xfId="2950" xr:uid="{00000000-0005-0000-0000-00002B170000}"/>
    <cellStyle name="Comma 4 6 6 2 2 3" xfId="12720" xr:uid="{00000000-0005-0000-0000-00007F630000}"/>
    <cellStyle name="Comma 4 6 6 2 3 2" xfId="8965" xr:uid="{00000000-0005-0000-0000-0000D0450000}"/>
    <cellStyle name="Comma 4 6 6 2 4" xfId="6777" xr:uid="{00000000-0005-0000-0000-0000DA340000}"/>
    <cellStyle name="Comma 4 6 6 2 5" xfId="5116" xr:uid="{00000000-0005-0000-0000-000021280000}"/>
    <cellStyle name="Comma 4 6 6 2 7" xfId="14886" xr:uid="{00000000-0005-0000-0000-000075740000}"/>
    <cellStyle name="Comma 4 6 6 3 2" xfId="6219" xr:uid="{00000000-0005-0000-0000-00009C300000}"/>
    <cellStyle name="Comma 4 6 6 3 4" xfId="15988" xr:uid="{00000000-0005-0000-0000-0000F07C0000}"/>
    <cellStyle name="Comma 4 6 6 4 2" xfId="7334" xr:uid="{00000000-0005-0000-0000-000017390000}"/>
    <cellStyle name="Comma 4 6 6 5" xfId="3490" xr:uid="{00000000-0005-0000-0000-0000681B0000}"/>
    <cellStyle name="Comma 4 6 6 5 3" xfId="13260" xr:uid="{00000000-0005-0000-0000-0000BC670000}"/>
    <cellStyle name="Comma 4 6 6 6 2" xfId="10578" xr:uid="{00000000-0005-0000-0000-000088520000}"/>
    <cellStyle name="Comma 4 6 6 7" xfId="4558" xr:uid="{00000000-0005-0000-0000-0000E3230000}"/>
    <cellStyle name="Comma 4 6 6 9" xfId="14328" xr:uid="{00000000-0005-0000-0000-000037700000}"/>
    <cellStyle name="Comma 4 6 7 2" xfId="2485" xr:uid="{00000000-0005-0000-0000-00009A130000}"/>
    <cellStyle name="Comma 4 6 7 2 3" xfId="12255" xr:uid="{00000000-0005-0000-0000-0000EE5F0000}"/>
    <cellStyle name="Comma 4 6 7 3 2" xfId="8500" xr:uid="{00000000-0005-0000-0000-00003F420000}"/>
    <cellStyle name="Comma 4 6 7 4" xfId="6312" xr:uid="{00000000-0005-0000-0000-000049310000}"/>
    <cellStyle name="Comma 4 6 7 5" xfId="4651" xr:uid="{00000000-0005-0000-0000-000090240000}"/>
    <cellStyle name="Comma 4 6 7 7" xfId="14421" xr:uid="{00000000-0005-0000-0000-0000E4700000}"/>
    <cellStyle name="Comma 4 6 8 2" xfId="5754" xr:uid="{00000000-0005-0000-0000-00000B2D0000}"/>
    <cellStyle name="Comma 4 6 8 4" xfId="15523" xr:uid="{00000000-0005-0000-0000-00005F790000}"/>
    <cellStyle name="Comma 4 6 9 2" xfId="6869" xr:uid="{00000000-0005-0000-0000-000087350000}"/>
    <cellStyle name="Comma 4 7" xfId="84" xr:uid="{00000000-0005-0000-0000-00008F000000}"/>
    <cellStyle name="Comma 4 7 10 2" xfId="7965" xr:uid="{00000000-0005-0000-0000-00000B3E0000}"/>
    <cellStyle name="Comma 4 7 11" xfId="5219" xr:uid="{00000000-0005-0000-0000-0000D7280000}"/>
    <cellStyle name="Comma 4 7 11 3" xfId="14989" xr:uid="{00000000-0005-0000-0000-00002B750000}"/>
    <cellStyle name="Comma 4 7 13" xfId="9068" xr:uid="{00000000-0005-0000-0000-000086460000}"/>
    <cellStyle name="Comma 4 7 2" xfId="303" xr:uid="{00000000-0005-0000-0000-00003E020000}"/>
    <cellStyle name="Comma 4 7 2 2 2" xfId="2589" xr:uid="{00000000-0005-0000-0000-00005A140000}"/>
    <cellStyle name="Comma 4 7 2 2 2 3" xfId="12359" xr:uid="{00000000-0005-0000-0000-0000AE600000}"/>
    <cellStyle name="Comma 4 7 2 2 3 2" xfId="8604" xr:uid="{00000000-0005-0000-0000-0000FF420000}"/>
    <cellStyle name="Comma 4 7 2 2 4" xfId="6416" xr:uid="{00000000-0005-0000-0000-000009320000}"/>
    <cellStyle name="Comma 4 7 2 2 5" xfId="4755" xr:uid="{00000000-0005-0000-0000-000050250000}"/>
    <cellStyle name="Comma 4 7 2 2 7" xfId="14525" xr:uid="{00000000-0005-0000-0000-0000A4710000}"/>
    <cellStyle name="Comma 4 7 2 3 2" xfId="5857" xr:uid="{00000000-0005-0000-0000-0000CB2D0000}"/>
    <cellStyle name="Comma 4 7 2 3 4" xfId="15627" xr:uid="{00000000-0005-0000-0000-00001F7A0000}"/>
    <cellStyle name="Comma 4 7 2 4 2" xfId="6972" xr:uid="{00000000-0005-0000-0000-000046360000}"/>
    <cellStyle name="Comma 4 7 2 5" xfId="3128" xr:uid="{00000000-0005-0000-0000-000097180000}"/>
    <cellStyle name="Comma 4 7 2 5 3" xfId="12898" xr:uid="{00000000-0005-0000-0000-0000EB640000}"/>
    <cellStyle name="Comma 4 7 2 6 2" xfId="10216" xr:uid="{00000000-0005-0000-0000-0000B74F0000}"/>
    <cellStyle name="Comma 4 7 2 7" xfId="4196" xr:uid="{00000000-0005-0000-0000-000012210000}"/>
    <cellStyle name="Comma 4 7 2 9" xfId="13966" xr:uid="{00000000-0005-0000-0000-0000666D0000}"/>
    <cellStyle name="Comma 4 7 3 2" xfId="1603" xr:uid="{00000000-0005-0000-0000-0000980C0000}"/>
    <cellStyle name="Comma 4 7 3 2 2 2" xfId="7602" xr:uid="{00000000-0005-0000-0000-00003D3B0000}"/>
    <cellStyle name="Comma 4 7 3 2 3" xfId="3758" xr:uid="{00000000-0005-0000-0000-00008E1D0000}"/>
    <cellStyle name="Comma 4 7 3 2 3 3" xfId="13528" xr:uid="{00000000-0005-0000-0000-0000E2690000}"/>
    <cellStyle name="Comma 4 7 3 2 4 2" xfId="11374" xr:uid="{00000000-0005-0000-0000-0000EC580000}"/>
    <cellStyle name="Comma 4 7 3 2 6" xfId="9778" xr:uid="{00000000-0005-0000-0000-0000334C0000}"/>
    <cellStyle name="Comma 4 7 3 3" xfId="1075" xr:uid="{00000000-0005-0000-0000-00005A080000}"/>
    <cellStyle name="Comma 4 7 3 3 3" xfId="10847" xr:uid="{00000000-0005-0000-0000-0000AE540000}"/>
    <cellStyle name="Comma 4 7 3 4" xfId="2133" xr:uid="{00000000-0005-0000-0000-0000D5100000}"/>
    <cellStyle name="Comma 4 7 3 4 3" xfId="11903" xr:uid="{00000000-0005-0000-0000-0000295D0000}"/>
    <cellStyle name="Comma 4 7 3 5 2" xfId="8148" xr:uid="{00000000-0005-0000-0000-00007A3F0000}"/>
    <cellStyle name="Comma 4 7 3 6" xfId="5402" xr:uid="{00000000-0005-0000-0000-0000462A0000}"/>
    <cellStyle name="Comma 4 7 3 6 3" xfId="15172" xr:uid="{00000000-0005-0000-0000-00009A760000}"/>
    <cellStyle name="Comma 4 7 3 8" xfId="9251" xr:uid="{00000000-0005-0000-0000-0000F5470000}"/>
    <cellStyle name="Comma 4 7 4" xfId="569" xr:uid="{00000000-0005-0000-0000-00004F040000}"/>
    <cellStyle name="Comma 4 7 4 2 2" xfId="2775" xr:uid="{00000000-0005-0000-0000-0000CA150000}"/>
    <cellStyle name="Comma 4 7 4 2 2 3" xfId="12545" xr:uid="{00000000-0005-0000-0000-00001E620000}"/>
    <cellStyle name="Comma 4 7 4 2 3 2" xfId="8790" xr:uid="{00000000-0005-0000-0000-00006F440000}"/>
    <cellStyle name="Comma 4 7 4 2 4" xfId="6602" xr:uid="{00000000-0005-0000-0000-000079330000}"/>
    <cellStyle name="Comma 4 7 4 2 5" xfId="4941" xr:uid="{00000000-0005-0000-0000-0000C0260000}"/>
    <cellStyle name="Comma 4 7 4 2 7" xfId="14711" xr:uid="{00000000-0005-0000-0000-000014730000}"/>
    <cellStyle name="Comma 4 7 4 3 2" xfId="6043" xr:uid="{00000000-0005-0000-0000-00003B2F0000}"/>
    <cellStyle name="Comma 4 7 4 3 4" xfId="15813" xr:uid="{00000000-0005-0000-0000-00008F7B0000}"/>
    <cellStyle name="Comma 4 7 4 4 2" xfId="7158" xr:uid="{00000000-0005-0000-0000-0000B6370000}"/>
    <cellStyle name="Comma 4 7 4 5" xfId="3314" xr:uid="{00000000-0005-0000-0000-0000071A0000}"/>
    <cellStyle name="Comma 4 7 4 5 3" xfId="13084" xr:uid="{00000000-0005-0000-0000-00005B660000}"/>
    <cellStyle name="Comma 4 7 4 6 2" xfId="10402" xr:uid="{00000000-0005-0000-0000-000027510000}"/>
    <cellStyle name="Comma 4 7 4 7" xfId="4382" xr:uid="{00000000-0005-0000-0000-000082220000}"/>
    <cellStyle name="Comma 4 7 4 9" xfId="14152" xr:uid="{00000000-0005-0000-0000-0000D66E0000}"/>
    <cellStyle name="Comma 4 7 5 2" xfId="1785" xr:uid="{00000000-0005-0000-0000-0000040E0000}"/>
    <cellStyle name="Comma 4 7 5 2 2 2" xfId="7784" xr:uid="{00000000-0005-0000-0000-0000A93C0000}"/>
    <cellStyle name="Comma 4 7 5 2 3" xfId="3940" xr:uid="{00000000-0005-0000-0000-0000FA1E0000}"/>
    <cellStyle name="Comma 4 7 5 2 3 3" xfId="13710" xr:uid="{00000000-0005-0000-0000-00004E6B0000}"/>
    <cellStyle name="Comma 4 7 5 2 4 2" xfId="11556" xr:uid="{00000000-0005-0000-0000-0000585A0000}"/>
    <cellStyle name="Comma 4 7 5 2 6" xfId="9960" xr:uid="{00000000-0005-0000-0000-00009F4D0000}"/>
    <cellStyle name="Comma 4 7 5 3" xfId="1257" xr:uid="{00000000-0005-0000-0000-0000C6090000}"/>
    <cellStyle name="Comma 4 7 5 3 3" xfId="11029" xr:uid="{00000000-0005-0000-0000-00001A560000}"/>
    <cellStyle name="Comma 4 7 5 4" xfId="2315" xr:uid="{00000000-0005-0000-0000-000041120000}"/>
    <cellStyle name="Comma 4 7 5 4 3" xfId="12085" xr:uid="{00000000-0005-0000-0000-0000955E0000}"/>
    <cellStyle name="Comma 4 7 5 5 2" xfId="8330" xr:uid="{00000000-0005-0000-0000-0000E6400000}"/>
    <cellStyle name="Comma 4 7 5 6" xfId="5584" xr:uid="{00000000-0005-0000-0000-0000B22B0000}"/>
    <cellStyle name="Comma 4 7 5 6 3" xfId="15354" xr:uid="{00000000-0005-0000-0000-000006780000}"/>
    <cellStyle name="Comma 4 7 5 8" xfId="9433" xr:uid="{00000000-0005-0000-0000-000061490000}"/>
    <cellStyle name="Comma 4 7 6" xfId="803" xr:uid="{00000000-0005-0000-0000-000029060000}"/>
    <cellStyle name="Comma 4 7 6 2 2" xfId="2956" xr:uid="{00000000-0005-0000-0000-000034170000}"/>
    <cellStyle name="Comma 4 7 6 2 2 3" xfId="12726" xr:uid="{00000000-0005-0000-0000-000088630000}"/>
    <cellStyle name="Comma 4 7 6 2 3 2" xfId="8971" xr:uid="{00000000-0005-0000-0000-0000D9450000}"/>
    <cellStyle name="Comma 4 7 6 2 4" xfId="6783" xr:uid="{00000000-0005-0000-0000-0000E3340000}"/>
    <cellStyle name="Comma 4 7 6 2 5" xfId="5122" xr:uid="{00000000-0005-0000-0000-00002A280000}"/>
    <cellStyle name="Comma 4 7 6 2 7" xfId="14892" xr:uid="{00000000-0005-0000-0000-00007E740000}"/>
    <cellStyle name="Comma 4 7 6 3 2" xfId="6225" xr:uid="{00000000-0005-0000-0000-0000A5300000}"/>
    <cellStyle name="Comma 4 7 6 3 4" xfId="15994" xr:uid="{00000000-0005-0000-0000-0000F97C0000}"/>
    <cellStyle name="Comma 4 7 6 4 2" xfId="7340" xr:uid="{00000000-0005-0000-0000-000020390000}"/>
    <cellStyle name="Comma 4 7 6 5" xfId="3496" xr:uid="{00000000-0005-0000-0000-0000711B0000}"/>
    <cellStyle name="Comma 4 7 6 5 3" xfId="13266" xr:uid="{00000000-0005-0000-0000-0000C5670000}"/>
    <cellStyle name="Comma 4 7 6 6 2" xfId="10584" xr:uid="{00000000-0005-0000-0000-000091520000}"/>
    <cellStyle name="Comma 4 7 6 7" xfId="4564" xr:uid="{00000000-0005-0000-0000-0000EC230000}"/>
    <cellStyle name="Comma 4 7 6 9" xfId="14334" xr:uid="{00000000-0005-0000-0000-000040700000}"/>
    <cellStyle name="Comma 4 7 7 2" xfId="2491" xr:uid="{00000000-0005-0000-0000-0000A3130000}"/>
    <cellStyle name="Comma 4 7 7 2 3" xfId="12261" xr:uid="{00000000-0005-0000-0000-0000F75F0000}"/>
    <cellStyle name="Comma 4 7 7 3 2" xfId="8506" xr:uid="{00000000-0005-0000-0000-000048420000}"/>
    <cellStyle name="Comma 4 7 7 4" xfId="6318" xr:uid="{00000000-0005-0000-0000-000052310000}"/>
    <cellStyle name="Comma 4 7 7 5" xfId="4657" xr:uid="{00000000-0005-0000-0000-000099240000}"/>
    <cellStyle name="Comma 4 7 7 7" xfId="14427" xr:uid="{00000000-0005-0000-0000-0000ED700000}"/>
    <cellStyle name="Comma 4 7 8 2" xfId="5760" xr:uid="{00000000-0005-0000-0000-0000142D0000}"/>
    <cellStyle name="Comma 4 7 8 4" xfId="15529" xr:uid="{00000000-0005-0000-0000-000068790000}"/>
    <cellStyle name="Comma 4 7 9 2" xfId="6875" xr:uid="{00000000-0005-0000-0000-000090350000}"/>
    <cellStyle name="Comma 4 8" xfId="91" xr:uid="{00000000-0005-0000-0000-000099000000}"/>
    <cellStyle name="Comma 4 8 10 2" xfId="7972" xr:uid="{00000000-0005-0000-0000-0000153E0000}"/>
    <cellStyle name="Comma 4 8 11" xfId="5226" xr:uid="{00000000-0005-0000-0000-0000E1280000}"/>
    <cellStyle name="Comma 4 8 11 3" xfId="14996" xr:uid="{00000000-0005-0000-0000-000035750000}"/>
    <cellStyle name="Comma 4 8 13" xfId="9075" xr:uid="{00000000-0005-0000-0000-000090460000}"/>
    <cellStyle name="Comma 4 8 2" xfId="310" xr:uid="{00000000-0005-0000-0000-000048020000}"/>
    <cellStyle name="Comma 4 8 2 2 2" xfId="2596" xr:uid="{00000000-0005-0000-0000-000064140000}"/>
    <cellStyle name="Comma 4 8 2 2 2 3" xfId="12366" xr:uid="{00000000-0005-0000-0000-0000B8600000}"/>
    <cellStyle name="Comma 4 8 2 2 3 2" xfId="8611" xr:uid="{00000000-0005-0000-0000-000009430000}"/>
    <cellStyle name="Comma 4 8 2 2 4" xfId="6423" xr:uid="{00000000-0005-0000-0000-000013320000}"/>
    <cellStyle name="Comma 4 8 2 2 5" xfId="4762" xr:uid="{00000000-0005-0000-0000-00005A250000}"/>
    <cellStyle name="Comma 4 8 2 2 7" xfId="14532" xr:uid="{00000000-0005-0000-0000-0000AE710000}"/>
    <cellStyle name="Comma 4 8 2 3 2" xfId="5864" xr:uid="{00000000-0005-0000-0000-0000D52D0000}"/>
    <cellStyle name="Comma 4 8 2 3 4" xfId="15634" xr:uid="{00000000-0005-0000-0000-0000297A0000}"/>
    <cellStyle name="Comma 4 8 2 4 2" xfId="6979" xr:uid="{00000000-0005-0000-0000-000050360000}"/>
    <cellStyle name="Comma 4 8 2 5" xfId="3135" xr:uid="{00000000-0005-0000-0000-0000A1180000}"/>
    <cellStyle name="Comma 4 8 2 5 3" xfId="12905" xr:uid="{00000000-0005-0000-0000-0000F5640000}"/>
    <cellStyle name="Comma 4 8 2 6 2" xfId="10223" xr:uid="{00000000-0005-0000-0000-0000C14F0000}"/>
    <cellStyle name="Comma 4 8 2 7" xfId="4203" xr:uid="{00000000-0005-0000-0000-00001C210000}"/>
    <cellStyle name="Comma 4 8 2 9" xfId="13973" xr:uid="{00000000-0005-0000-0000-0000706D0000}"/>
    <cellStyle name="Comma 4 8 3 2" xfId="1610" xr:uid="{00000000-0005-0000-0000-0000A20C0000}"/>
    <cellStyle name="Comma 4 8 3 2 2 2" xfId="7609" xr:uid="{00000000-0005-0000-0000-0000473B0000}"/>
    <cellStyle name="Comma 4 8 3 2 3" xfId="3765" xr:uid="{00000000-0005-0000-0000-0000981D0000}"/>
    <cellStyle name="Comma 4 8 3 2 3 3" xfId="13535" xr:uid="{00000000-0005-0000-0000-0000EC690000}"/>
    <cellStyle name="Comma 4 8 3 2 4 2" xfId="11381" xr:uid="{00000000-0005-0000-0000-0000F6580000}"/>
    <cellStyle name="Comma 4 8 3 2 6" xfId="9785" xr:uid="{00000000-0005-0000-0000-00003D4C0000}"/>
    <cellStyle name="Comma 4 8 3 3" xfId="1082" xr:uid="{00000000-0005-0000-0000-000064080000}"/>
    <cellStyle name="Comma 4 8 3 3 3" xfId="10854" xr:uid="{00000000-0005-0000-0000-0000B8540000}"/>
    <cellStyle name="Comma 4 8 3 4" xfId="2140" xr:uid="{00000000-0005-0000-0000-0000DF100000}"/>
    <cellStyle name="Comma 4 8 3 4 3" xfId="11910" xr:uid="{00000000-0005-0000-0000-0000335D0000}"/>
    <cellStyle name="Comma 4 8 3 5 2" xfId="8155" xr:uid="{00000000-0005-0000-0000-0000843F0000}"/>
    <cellStyle name="Comma 4 8 3 6" xfId="5409" xr:uid="{00000000-0005-0000-0000-0000502A0000}"/>
    <cellStyle name="Comma 4 8 3 6 3" xfId="15179" xr:uid="{00000000-0005-0000-0000-0000A4760000}"/>
    <cellStyle name="Comma 4 8 3 8" xfId="9258" xr:uid="{00000000-0005-0000-0000-0000FF470000}"/>
    <cellStyle name="Comma 4 8 4" xfId="576" xr:uid="{00000000-0005-0000-0000-000059040000}"/>
    <cellStyle name="Comma 4 8 4 2 2" xfId="2782" xr:uid="{00000000-0005-0000-0000-0000D4150000}"/>
    <cellStyle name="Comma 4 8 4 2 2 3" xfId="12552" xr:uid="{00000000-0005-0000-0000-000028620000}"/>
    <cellStyle name="Comma 4 8 4 2 3 2" xfId="8797" xr:uid="{00000000-0005-0000-0000-000079440000}"/>
    <cellStyle name="Comma 4 8 4 2 4" xfId="6609" xr:uid="{00000000-0005-0000-0000-000083330000}"/>
    <cellStyle name="Comma 4 8 4 2 5" xfId="4948" xr:uid="{00000000-0005-0000-0000-0000CA260000}"/>
    <cellStyle name="Comma 4 8 4 2 7" xfId="14718" xr:uid="{00000000-0005-0000-0000-00001E730000}"/>
    <cellStyle name="Comma 4 8 4 3 2" xfId="6050" xr:uid="{00000000-0005-0000-0000-0000452F0000}"/>
    <cellStyle name="Comma 4 8 4 3 4" xfId="15820" xr:uid="{00000000-0005-0000-0000-0000997B0000}"/>
    <cellStyle name="Comma 4 8 4 4 2" xfId="7165" xr:uid="{00000000-0005-0000-0000-0000C0370000}"/>
    <cellStyle name="Comma 4 8 4 5" xfId="3321" xr:uid="{00000000-0005-0000-0000-0000111A0000}"/>
    <cellStyle name="Comma 4 8 4 5 3" xfId="13091" xr:uid="{00000000-0005-0000-0000-000065660000}"/>
    <cellStyle name="Comma 4 8 4 6 2" xfId="10409" xr:uid="{00000000-0005-0000-0000-000031510000}"/>
    <cellStyle name="Comma 4 8 4 7" xfId="4389" xr:uid="{00000000-0005-0000-0000-00008C220000}"/>
    <cellStyle name="Comma 4 8 4 9" xfId="14159" xr:uid="{00000000-0005-0000-0000-0000E06E0000}"/>
    <cellStyle name="Comma 4 8 5 2" xfId="1792" xr:uid="{00000000-0005-0000-0000-00000E0E0000}"/>
    <cellStyle name="Comma 4 8 5 2 2 2" xfId="7791" xr:uid="{00000000-0005-0000-0000-0000B33C0000}"/>
    <cellStyle name="Comma 4 8 5 2 3" xfId="3947" xr:uid="{00000000-0005-0000-0000-0000041F0000}"/>
    <cellStyle name="Comma 4 8 5 2 3 3" xfId="13717" xr:uid="{00000000-0005-0000-0000-0000586B0000}"/>
    <cellStyle name="Comma 4 8 5 2 4 2" xfId="11563" xr:uid="{00000000-0005-0000-0000-0000625A0000}"/>
    <cellStyle name="Comma 4 8 5 2 6" xfId="9967" xr:uid="{00000000-0005-0000-0000-0000A94D0000}"/>
    <cellStyle name="Comma 4 8 5 3" xfId="1264" xr:uid="{00000000-0005-0000-0000-0000D0090000}"/>
    <cellStyle name="Comma 4 8 5 3 3" xfId="11036" xr:uid="{00000000-0005-0000-0000-000024560000}"/>
    <cellStyle name="Comma 4 8 5 4" xfId="2322" xr:uid="{00000000-0005-0000-0000-00004B120000}"/>
    <cellStyle name="Comma 4 8 5 4 3" xfId="12092" xr:uid="{00000000-0005-0000-0000-00009F5E0000}"/>
    <cellStyle name="Comma 4 8 5 5 2" xfId="8337" xr:uid="{00000000-0005-0000-0000-0000F0400000}"/>
    <cellStyle name="Comma 4 8 5 6" xfId="5591" xr:uid="{00000000-0005-0000-0000-0000BC2B0000}"/>
    <cellStyle name="Comma 4 8 5 6 3" xfId="15361" xr:uid="{00000000-0005-0000-0000-000010780000}"/>
    <cellStyle name="Comma 4 8 5 8" xfId="9440" xr:uid="{00000000-0005-0000-0000-00006B490000}"/>
    <cellStyle name="Comma 4 8 6" xfId="810" xr:uid="{00000000-0005-0000-0000-000033060000}"/>
    <cellStyle name="Comma 4 8 6 2 2" xfId="2963" xr:uid="{00000000-0005-0000-0000-00003E170000}"/>
    <cellStyle name="Comma 4 8 6 2 2 3" xfId="12733" xr:uid="{00000000-0005-0000-0000-000092630000}"/>
    <cellStyle name="Comma 4 8 6 2 3 2" xfId="8978" xr:uid="{00000000-0005-0000-0000-0000E3450000}"/>
    <cellStyle name="Comma 4 8 6 2 4" xfId="6790" xr:uid="{00000000-0005-0000-0000-0000ED340000}"/>
    <cellStyle name="Comma 4 8 6 2 5" xfId="5129" xr:uid="{00000000-0005-0000-0000-000034280000}"/>
    <cellStyle name="Comma 4 8 6 2 7" xfId="14899" xr:uid="{00000000-0005-0000-0000-000088740000}"/>
    <cellStyle name="Comma 4 8 6 3 2" xfId="6232" xr:uid="{00000000-0005-0000-0000-0000AF300000}"/>
    <cellStyle name="Comma 4 8 6 3 4" xfId="16001" xr:uid="{00000000-0005-0000-0000-0000037D0000}"/>
    <cellStyle name="Comma 4 8 6 4 2" xfId="7347" xr:uid="{00000000-0005-0000-0000-00002A390000}"/>
    <cellStyle name="Comma 4 8 6 5" xfId="3503" xr:uid="{00000000-0005-0000-0000-00007B1B0000}"/>
    <cellStyle name="Comma 4 8 6 5 3" xfId="13273" xr:uid="{00000000-0005-0000-0000-0000CF670000}"/>
    <cellStyle name="Comma 4 8 6 6 2" xfId="10591" xr:uid="{00000000-0005-0000-0000-00009B520000}"/>
    <cellStyle name="Comma 4 8 6 7" xfId="4571" xr:uid="{00000000-0005-0000-0000-0000F6230000}"/>
    <cellStyle name="Comma 4 8 6 9" xfId="14341" xr:uid="{00000000-0005-0000-0000-00004A700000}"/>
    <cellStyle name="Comma 4 8 7 2" xfId="2498" xr:uid="{00000000-0005-0000-0000-0000AD130000}"/>
    <cellStyle name="Comma 4 8 7 2 3" xfId="12268" xr:uid="{00000000-0005-0000-0000-000001600000}"/>
    <cellStyle name="Comma 4 8 7 3 2" xfId="8513" xr:uid="{00000000-0005-0000-0000-000052420000}"/>
    <cellStyle name="Comma 4 8 7 4" xfId="6325" xr:uid="{00000000-0005-0000-0000-00005C310000}"/>
    <cellStyle name="Comma 4 8 7 5" xfId="4664" xr:uid="{00000000-0005-0000-0000-0000A3240000}"/>
    <cellStyle name="Comma 4 8 7 7" xfId="14434" xr:uid="{00000000-0005-0000-0000-0000F7700000}"/>
    <cellStyle name="Comma 4 8 8 2" xfId="5767" xr:uid="{00000000-0005-0000-0000-00001E2D0000}"/>
    <cellStyle name="Comma 4 8 8 4" xfId="15536" xr:uid="{00000000-0005-0000-0000-000072790000}"/>
    <cellStyle name="Comma 4 8 9 2" xfId="6882" xr:uid="{00000000-0005-0000-0000-00009A350000}"/>
    <cellStyle name="Comma 4 9" xfId="96" xr:uid="{00000000-0005-0000-0000-0000A2000000}"/>
    <cellStyle name="Comma 4 9 10 2" xfId="7977" xr:uid="{00000000-0005-0000-0000-00001E3E0000}"/>
    <cellStyle name="Comma 4 9 11" xfId="5231" xr:uid="{00000000-0005-0000-0000-0000EA280000}"/>
    <cellStyle name="Comma 4 9 11 3" xfId="15001" xr:uid="{00000000-0005-0000-0000-00003E750000}"/>
    <cellStyle name="Comma 4 9 13" xfId="9080" xr:uid="{00000000-0005-0000-0000-000099460000}"/>
    <cellStyle name="Comma 4 9 2" xfId="315" xr:uid="{00000000-0005-0000-0000-000051020000}"/>
    <cellStyle name="Comma 4 9 2 2 2" xfId="2601" xr:uid="{00000000-0005-0000-0000-00006D140000}"/>
    <cellStyle name="Comma 4 9 2 2 2 3" xfId="12371" xr:uid="{00000000-0005-0000-0000-0000C1600000}"/>
    <cellStyle name="Comma 4 9 2 2 3 2" xfId="8616" xr:uid="{00000000-0005-0000-0000-000012430000}"/>
    <cellStyle name="Comma 4 9 2 2 4" xfId="6428" xr:uid="{00000000-0005-0000-0000-00001C320000}"/>
    <cellStyle name="Comma 4 9 2 2 5" xfId="4767" xr:uid="{00000000-0005-0000-0000-000063250000}"/>
    <cellStyle name="Comma 4 9 2 2 7" xfId="14537" xr:uid="{00000000-0005-0000-0000-0000B7710000}"/>
    <cellStyle name="Comma 4 9 2 3 2" xfId="5869" xr:uid="{00000000-0005-0000-0000-0000DE2D0000}"/>
    <cellStyle name="Comma 4 9 2 3 4" xfId="15639" xr:uid="{00000000-0005-0000-0000-0000327A0000}"/>
    <cellStyle name="Comma 4 9 2 4 2" xfId="6984" xr:uid="{00000000-0005-0000-0000-000059360000}"/>
    <cellStyle name="Comma 4 9 2 5" xfId="3140" xr:uid="{00000000-0005-0000-0000-0000AA180000}"/>
    <cellStyle name="Comma 4 9 2 5 3" xfId="12910" xr:uid="{00000000-0005-0000-0000-0000FE640000}"/>
    <cellStyle name="Comma 4 9 2 6 2" xfId="10228" xr:uid="{00000000-0005-0000-0000-0000CA4F0000}"/>
    <cellStyle name="Comma 4 9 2 7" xfId="4208" xr:uid="{00000000-0005-0000-0000-000025210000}"/>
    <cellStyle name="Comma 4 9 2 9" xfId="13978" xr:uid="{00000000-0005-0000-0000-0000796D0000}"/>
    <cellStyle name="Comma 4 9 3 2" xfId="1615" xr:uid="{00000000-0005-0000-0000-0000AB0C0000}"/>
    <cellStyle name="Comma 4 9 3 2 2 2" xfId="7614" xr:uid="{00000000-0005-0000-0000-0000503B0000}"/>
    <cellStyle name="Comma 4 9 3 2 3" xfId="3770" xr:uid="{00000000-0005-0000-0000-0000A11D0000}"/>
    <cellStyle name="Comma 4 9 3 2 3 3" xfId="13540" xr:uid="{00000000-0005-0000-0000-0000F5690000}"/>
    <cellStyle name="Comma 4 9 3 2 4 2" xfId="11386" xr:uid="{00000000-0005-0000-0000-0000FF580000}"/>
    <cellStyle name="Comma 4 9 3 2 6" xfId="9790" xr:uid="{00000000-0005-0000-0000-0000464C0000}"/>
    <cellStyle name="Comma 4 9 3 3" xfId="1087" xr:uid="{00000000-0005-0000-0000-00006D080000}"/>
    <cellStyle name="Comma 4 9 3 3 3" xfId="10859" xr:uid="{00000000-0005-0000-0000-0000C1540000}"/>
    <cellStyle name="Comma 4 9 3 4" xfId="2145" xr:uid="{00000000-0005-0000-0000-0000E8100000}"/>
    <cellStyle name="Comma 4 9 3 4 3" xfId="11915" xr:uid="{00000000-0005-0000-0000-00003C5D0000}"/>
    <cellStyle name="Comma 4 9 3 5 2" xfId="8160" xr:uid="{00000000-0005-0000-0000-00008D3F0000}"/>
    <cellStyle name="Comma 4 9 3 6" xfId="5414" xr:uid="{00000000-0005-0000-0000-0000592A0000}"/>
    <cellStyle name="Comma 4 9 3 6 3" xfId="15184" xr:uid="{00000000-0005-0000-0000-0000AD760000}"/>
    <cellStyle name="Comma 4 9 3 8" xfId="9263" xr:uid="{00000000-0005-0000-0000-000008480000}"/>
    <cellStyle name="Comma 4 9 4" xfId="581" xr:uid="{00000000-0005-0000-0000-000062040000}"/>
    <cellStyle name="Comma 4 9 4 2 2" xfId="2787" xr:uid="{00000000-0005-0000-0000-0000DD150000}"/>
    <cellStyle name="Comma 4 9 4 2 2 3" xfId="12557" xr:uid="{00000000-0005-0000-0000-000031620000}"/>
    <cellStyle name="Comma 4 9 4 2 3 2" xfId="8802" xr:uid="{00000000-0005-0000-0000-000082440000}"/>
    <cellStyle name="Comma 4 9 4 2 4" xfId="6614" xr:uid="{00000000-0005-0000-0000-00008C330000}"/>
    <cellStyle name="Comma 4 9 4 2 5" xfId="4953" xr:uid="{00000000-0005-0000-0000-0000D3260000}"/>
    <cellStyle name="Comma 4 9 4 2 7" xfId="14723" xr:uid="{00000000-0005-0000-0000-000027730000}"/>
    <cellStyle name="Comma 4 9 4 3 2" xfId="6055" xr:uid="{00000000-0005-0000-0000-00004E2F0000}"/>
    <cellStyle name="Comma 4 9 4 3 4" xfId="15825" xr:uid="{00000000-0005-0000-0000-0000A27B0000}"/>
    <cellStyle name="Comma 4 9 4 4 2" xfId="7170" xr:uid="{00000000-0005-0000-0000-0000C9370000}"/>
    <cellStyle name="Comma 4 9 4 5" xfId="3326" xr:uid="{00000000-0005-0000-0000-00001A1A0000}"/>
    <cellStyle name="Comma 4 9 4 5 3" xfId="13096" xr:uid="{00000000-0005-0000-0000-00006E660000}"/>
    <cellStyle name="Comma 4 9 4 6 2" xfId="10414" xr:uid="{00000000-0005-0000-0000-00003A510000}"/>
    <cellStyle name="Comma 4 9 4 7" xfId="4394" xr:uid="{00000000-0005-0000-0000-000095220000}"/>
    <cellStyle name="Comma 4 9 4 9" xfId="14164" xr:uid="{00000000-0005-0000-0000-0000E96E0000}"/>
    <cellStyle name="Comma 4 9 5 2" xfId="1797" xr:uid="{00000000-0005-0000-0000-0000170E0000}"/>
    <cellStyle name="Comma 4 9 5 2 2 2" xfId="7796" xr:uid="{00000000-0005-0000-0000-0000BC3C0000}"/>
    <cellStyle name="Comma 4 9 5 2 3" xfId="3952" xr:uid="{00000000-0005-0000-0000-00000D1F0000}"/>
    <cellStyle name="Comma 4 9 5 2 3 3" xfId="13722" xr:uid="{00000000-0005-0000-0000-0000616B0000}"/>
    <cellStyle name="Comma 4 9 5 2 4 2" xfId="11568" xr:uid="{00000000-0005-0000-0000-00006B5A0000}"/>
    <cellStyle name="Comma 4 9 5 2 6" xfId="9972" xr:uid="{00000000-0005-0000-0000-0000B24D0000}"/>
    <cellStyle name="Comma 4 9 5 3" xfId="1269" xr:uid="{00000000-0005-0000-0000-0000D9090000}"/>
    <cellStyle name="Comma 4 9 5 3 3" xfId="11041" xr:uid="{00000000-0005-0000-0000-00002D560000}"/>
    <cellStyle name="Comma 4 9 5 4" xfId="2327" xr:uid="{00000000-0005-0000-0000-000054120000}"/>
    <cellStyle name="Comma 4 9 5 4 3" xfId="12097" xr:uid="{00000000-0005-0000-0000-0000A85E0000}"/>
    <cellStyle name="Comma 4 9 5 5 2" xfId="8342" xr:uid="{00000000-0005-0000-0000-0000F9400000}"/>
    <cellStyle name="Comma 4 9 5 6" xfId="5596" xr:uid="{00000000-0005-0000-0000-0000C52B0000}"/>
    <cellStyle name="Comma 4 9 5 6 3" xfId="15366" xr:uid="{00000000-0005-0000-0000-000019780000}"/>
    <cellStyle name="Comma 4 9 5 8" xfId="9445" xr:uid="{00000000-0005-0000-0000-000074490000}"/>
    <cellStyle name="Comma 4 9 6" xfId="815" xr:uid="{00000000-0005-0000-0000-00003C060000}"/>
    <cellStyle name="Comma 4 9 6 2 2" xfId="2968" xr:uid="{00000000-0005-0000-0000-000047170000}"/>
    <cellStyle name="Comma 4 9 6 2 2 3" xfId="12738" xr:uid="{00000000-0005-0000-0000-00009B630000}"/>
    <cellStyle name="Comma 4 9 6 2 3 2" xfId="8983" xr:uid="{00000000-0005-0000-0000-0000EC450000}"/>
    <cellStyle name="Comma 4 9 6 2 4" xfId="6795" xr:uid="{00000000-0005-0000-0000-0000F6340000}"/>
    <cellStyle name="Comma 4 9 6 2 5" xfId="5134" xr:uid="{00000000-0005-0000-0000-00003D280000}"/>
    <cellStyle name="Comma 4 9 6 2 7" xfId="14904" xr:uid="{00000000-0005-0000-0000-000091740000}"/>
    <cellStyle name="Comma 4 9 6 3 2" xfId="6237" xr:uid="{00000000-0005-0000-0000-0000B8300000}"/>
    <cellStyle name="Comma 4 9 6 3 4" xfId="16006" xr:uid="{00000000-0005-0000-0000-00000C7D0000}"/>
    <cellStyle name="Comma 4 9 6 4 2" xfId="7352" xr:uid="{00000000-0005-0000-0000-000033390000}"/>
    <cellStyle name="Comma 4 9 6 5" xfId="3508" xr:uid="{00000000-0005-0000-0000-0000841B0000}"/>
    <cellStyle name="Comma 4 9 6 5 3" xfId="13278" xr:uid="{00000000-0005-0000-0000-0000D8670000}"/>
    <cellStyle name="Comma 4 9 6 6 2" xfId="10596" xr:uid="{00000000-0005-0000-0000-0000A4520000}"/>
    <cellStyle name="Comma 4 9 6 7" xfId="4576" xr:uid="{00000000-0005-0000-0000-0000FF230000}"/>
    <cellStyle name="Comma 4 9 6 9" xfId="14346" xr:uid="{00000000-0005-0000-0000-000053700000}"/>
    <cellStyle name="Comma 4 9 7 2" xfId="2503" xr:uid="{00000000-0005-0000-0000-0000B6130000}"/>
    <cellStyle name="Comma 4 9 7 2 3" xfId="12273" xr:uid="{00000000-0005-0000-0000-00000A600000}"/>
    <cellStyle name="Comma 4 9 7 3 2" xfId="8518" xr:uid="{00000000-0005-0000-0000-00005B420000}"/>
    <cellStyle name="Comma 4 9 7 4" xfId="6330" xr:uid="{00000000-0005-0000-0000-000065310000}"/>
    <cellStyle name="Comma 4 9 7 5" xfId="4669" xr:uid="{00000000-0005-0000-0000-0000AC240000}"/>
    <cellStyle name="Comma 4 9 7 7" xfId="14439" xr:uid="{00000000-0005-0000-0000-000000710000}"/>
    <cellStyle name="Comma 4 9 8 2" xfId="5771" xr:uid="{00000000-0005-0000-0000-0000272D0000}"/>
    <cellStyle name="Comma 4 9 8 4" xfId="15540" xr:uid="{00000000-0005-0000-0000-00007B790000}"/>
    <cellStyle name="Comma 4 9 9 2" xfId="6886" xr:uid="{00000000-0005-0000-0000-0000A3350000}"/>
    <cellStyle name="Comma 40" xfId="124" xr:uid="{00000000-0005-0000-0000-0000E6000000}"/>
    <cellStyle name="Comma 40 10 2" xfId="8003" xr:uid="{00000000-0005-0000-0000-0000553E0000}"/>
    <cellStyle name="Comma 40 11" xfId="5257" xr:uid="{00000000-0005-0000-0000-000021290000}"/>
    <cellStyle name="Comma 40 11 3" xfId="15027" xr:uid="{00000000-0005-0000-0000-000075750000}"/>
    <cellStyle name="Comma 40 13" xfId="9106" xr:uid="{00000000-0005-0000-0000-0000D0460000}"/>
    <cellStyle name="Comma 40 2" xfId="341" xr:uid="{00000000-0005-0000-0000-00008A020000}"/>
    <cellStyle name="Comma 40 2 2 2" xfId="2627" xr:uid="{00000000-0005-0000-0000-0000A4140000}"/>
    <cellStyle name="Comma 40 2 2 2 3" xfId="12397" xr:uid="{00000000-0005-0000-0000-0000F8600000}"/>
    <cellStyle name="Comma 40 2 2 3 2" xfId="8642" xr:uid="{00000000-0005-0000-0000-000049430000}"/>
    <cellStyle name="Comma 40 2 2 4" xfId="6454" xr:uid="{00000000-0005-0000-0000-000053320000}"/>
    <cellStyle name="Comma 40 2 2 5" xfId="4793" xr:uid="{00000000-0005-0000-0000-00009A250000}"/>
    <cellStyle name="Comma 40 2 2 7" xfId="14563" xr:uid="{00000000-0005-0000-0000-0000EE710000}"/>
    <cellStyle name="Comma 40 2 3 2" xfId="5895" xr:uid="{00000000-0005-0000-0000-0000152E0000}"/>
    <cellStyle name="Comma 40 2 3 4" xfId="15665" xr:uid="{00000000-0005-0000-0000-0000697A0000}"/>
    <cellStyle name="Comma 40 2 4 2" xfId="7010" xr:uid="{00000000-0005-0000-0000-000090360000}"/>
    <cellStyle name="Comma 40 2 5" xfId="3166" xr:uid="{00000000-0005-0000-0000-0000E1180000}"/>
    <cellStyle name="Comma 40 2 5 3" xfId="12936" xr:uid="{00000000-0005-0000-0000-000035650000}"/>
    <cellStyle name="Comma 40 2 6 2" xfId="10254" xr:uid="{00000000-0005-0000-0000-000001500000}"/>
    <cellStyle name="Comma 40 2 7" xfId="4234" xr:uid="{00000000-0005-0000-0000-00005C210000}"/>
    <cellStyle name="Comma 40 2 9" xfId="14004" xr:uid="{00000000-0005-0000-0000-0000B06D0000}"/>
    <cellStyle name="Comma 40 3 2" xfId="1641" xr:uid="{00000000-0005-0000-0000-0000E20C0000}"/>
    <cellStyle name="Comma 40 3 2 2 2" xfId="7640" xr:uid="{00000000-0005-0000-0000-0000873B0000}"/>
    <cellStyle name="Comma 40 3 2 3" xfId="3796" xr:uid="{00000000-0005-0000-0000-0000D81D0000}"/>
    <cellStyle name="Comma 40 3 2 3 3" xfId="13566" xr:uid="{00000000-0005-0000-0000-00002C6A0000}"/>
    <cellStyle name="Comma 40 3 2 4 2" xfId="11412" xr:uid="{00000000-0005-0000-0000-000036590000}"/>
    <cellStyle name="Comma 40 3 2 6" xfId="9816" xr:uid="{00000000-0005-0000-0000-00007D4C0000}"/>
    <cellStyle name="Comma 40 3 3" xfId="1113" xr:uid="{00000000-0005-0000-0000-0000A4080000}"/>
    <cellStyle name="Comma 40 3 3 3" xfId="10885" xr:uid="{00000000-0005-0000-0000-0000F8540000}"/>
    <cellStyle name="Comma 40 3 4" xfId="2171" xr:uid="{00000000-0005-0000-0000-00001F110000}"/>
    <cellStyle name="Comma 40 3 4 3" xfId="11941" xr:uid="{00000000-0005-0000-0000-0000735D0000}"/>
    <cellStyle name="Comma 40 3 5 2" xfId="8186" xr:uid="{00000000-0005-0000-0000-0000C43F0000}"/>
    <cellStyle name="Comma 40 3 6" xfId="5440" xr:uid="{00000000-0005-0000-0000-0000902A0000}"/>
    <cellStyle name="Comma 40 3 6 3" xfId="15210" xr:uid="{00000000-0005-0000-0000-0000E4760000}"/>
    <cellStyle name="Comma 40 3 8" xfId="9289" xr:uid="{00000000-0005-0000-0000-00003F480000}"/>
    <cellStyle name="Comma 40 4" xfId="607" xr:uid="{00000000-0005-0000-0000-00009A040000}"/>
    <cellStyle name="Comma 40 4 2 2" xfId="2813" xr:uid="{00000000-0005-0000-0000-000014160000}"/>
    <cellStyle name="Comma 40 4 2 2 3" xfId="12583" xr:uid="{00000000-0005-0000-0000-000068620000}"/>
    <cellStyle name="Comma 40 4 2 3 2" xfId="8828" xr:uid="{00000000-0005-0000-0000-0000B9440000}"/>
    <cellStyle name="Comma 40 4 2 4" xfId="6640" xr:uid="{00000000-0005-0000-0000-0000C3330000}"/>
    <cellStyle name="Comma 40 4 2 5" xfId="4979" xr:uid="{00000000-0005-0000-0000-00000A270000}"/>
    <cellStyle name="Comma 40 4 2 7" xfId="14749" xr:uid="{00000000-0005-0000-0000-00005E730000}"/>
    <cellStyle name="Comma 40 4 3 2" xfId="6081" xr:uid="{00000000-0005-0000-0000-0000852F0000}"/>
    <cellStyle name="Comma 40 4 3 4" xfId="15851" xr:uid="{00000000-0005-0000-0000-0000D97B0000}"/>
    <cellStyle name="Comma 40 4 4 2" xfId="7196" xr:uid="{00000000-0005-0000-0000-000000380000}"/>
    <cellStyle name="Comma 40 4 5" xfId="3352" xr:uid="{00000000-0005-0000-0000-0000511A0000}"/>
    <cellStyle name="Comma 40 4 5 3" xfId="13122" xr:uid="{00000000-0005-0000-0000-0000A5660000}"/>
    <cellStyle name="Comma 40 4 6 2" xfId="10440" xr:uid="{00000000-0005-0000-0000-000071510000}"/>
    <cellStyle name="Comma 40 4 7" xfId="4420" xr:uid="{00000000-0005-0000-0000-0000CC220000}"/>
    <cellStyle name="Comma 40 4 9" xfId="14190" xr:uid="{00000000-0005-0000-0000-0000206F0000}"/>
    <cellStyle name="Comma 40 5 2" xfId="1823" xr:uid="{00000000-0005-0000-0000-00004E0E0000}"/>
    <cellStyle name="Comma 40 5 2 2 2" xfId="7822" xr:uid="{00000000-0005-0000-0000-0000F33C0000}"/>
    <cellStyle name="Comma 40 5 2 3" xfId="3978" xr:uid="{00000000-0005-0000-0000-0000441F0000}"/>
    <cellStyle name="Comma 40 5 2 3 3" xfId="13748" xr:uid="{00000000-0005-0000-0000-0000986B0000}"/>
    <cellStyle name="Comma 40 5 2 4 2" xfId="11594" xr:uid="{00000000-0005-0000-0000-0000A25A0000}"/>
    <cellStyle name="Comma 40 5 2 6" xfId="9998" xr:uid="{00000000-0005-0000-0000-0000E94D0000}"/>
    <cellStyle name="Comma 40 5 3" xfId="1295" xr:uid="{00000000-0005-0000-0000-0000100A0000}"/>
    <cellStyle name="Comma 40 5 3 3" xfId="11066" xr:uid="{00000000-0005-0000-0000-000064560000}"/>
    <cellStyle name="Comma 40 5 4" xfId="2352" xr:uid="{00000000-0005-0000-0000-00008B120000}"/>
    <cellStyle name="Comma 40 5 4 3" xfId="12122" xr:uid="{00000000-0005-0000-0000-0000DF5E0000}"/>
    <cellStyle name="Comma 40 5 5 2" xfId="8367" xr:uid="{00000000-0005-0000-0000-000030410000}"/>
    <cellStyle name="Comma 40 5 6" xfId="5621" xr:uid="{00000000-0005-0000-0000-0000FC2B0000}"/>
    <cellStyle name="Comma 40 5 6 3" xfId="15391" xr:uid="{00000000-0005-0000-0000-000050780000}"/>
    <cellStyle name="Comma 40 5 8" xfId="9470" xr:uid="{00000000-0005-0000-0000-0000AB490000}"/>
    <cellStyle name="Comma 40 6" xfId="840" xr:uid="{00000000-0005-0000-0000-000073060000}"/>
    <cellStyle name="Comma 40 6 2 2" xfId="2993" xr:uid="{00000000-0005-0000-0000-00007E170000}"/>
    <cellStyle name="Comma 40 6 2 2 3" xfId="12763" xr:uid="{00000000-0005-0000-0000-0000D2630000}"/>
    <cellStyle name="Comma 40 6 2 3 2" xfId="9008" xr:uid="{00000000-0005-0000-0000-000023460000}"/>
    <cellStyle name="Comma 40 6 2 4" xfId="6820" xr:uid="{00000000-0005-0000-0000-00002D350000}"/>
    <cellStyle name="Comma 40 6 2 5" xfId="5159" xr:uid="{00000000-0005-0000-0000-000074280000}"/>
    <cellStyle name="Comma 40 6 2 7" xfId="14929" xr:uid="{00000000-0005-0000-0000-0000C8740000}"/>
    <cellStyle name="Comma 40 6 3 2" xfId="6262" xr:uid="{00000000-0005-0000-0000-0000EF300000}"/>
    <cellStyle name="Comma 40 6 4" xfId="2435" xr:uid="{00000000-0005-0000-0000-000040130000}"/>
    <cellStyle name="Comma 40 6 4 3" xfId="12205" xr:uid="{00000000-0005-0000-0000-0000945F0000}"/>
    <cellStyle name="Comma 40 6 5 2" xfId="8450" xr:uid="{00000000-0005-0000-0000-0000E5410000}"/>
    <cellStyle name="Comma 40 6 6" xfId="5704" xr:uid="{00000000-0005-0000-0000-0000B12C0000}"/>
    <cellStyle name="Comma 40 6 6 3" xfId="15474" xr:uid="{00000000-0005-0000-0000-000005790000}"/>
    <cellStyle name="Comma 40 6 8" xfId="9553" xr:uid="{00000000-0005-0000-0000-0000604A0000}"/>
    <cellStyle name="Comma 40 7" xfId="1458" xr:uid="{00000000-0005-0000-0000-0000720B0000}"/>
    <cellStyle name="Comma 40 7 2 2" xfId="7457" xr:uid="{00000000-0005-0000-0000-0000173A0000}"/>
    <cellStyle name="Comma 40 7 3" xfId="3613" xr:uid="{00000000-0005-0000-0000-0000681C0000}"/>
    <cellStyle name="Comma 40 7 3 3" xfId="13383" xr:uid="{00000000-0005-0000-0000-0000BC680000}"/>
    <cellStyle name="Comma 40 7 4 2" xfId="11229" xr:uid="{00000000-0005-0000-0000-0000C6570000}"/>
    <cellStyle name="Comma 40 7 6" xfId="9633" xr:uid="{00000000-0005-0000-0000-00000D4B0000}"/>
    <cellStyle name="Comma 40 8" xfId="930" xr:uid="{00000000-0005-0000-0000-000034070000}"/>
    <cellStyle name="Comma 40 8 3" xfId="10702" xr:uid="{00000000-0005-0000-0000-000088530000}"/>
    <cellStyle name="Comma 40 9" xfId="1988" xr:uid="{00000000-0005-0000-0000-0000B00F0000}"/>
    <cellStyle name="Comma 40 9 3" xfId="11758" xr:uid="{00000000-0005-0000-0000-0000045C0000}"/>
    <cellStyle name="Comma 41 10" xfId="3073" xr:uid="{00000000-0005-0000-0000-000034180000}"/>
    <cellStyle name="Comma 41 10 3" xfId="12843" xr:uid="{00000000-0005-0000-0000-000088640000}"/>
    <cellStyle name="Comma 41 11 2" xfId="10161" xr:uid="{00000000-0005-0000-0000-0000544F0000}"/>
    <cellStyle name="Comma 41 12" xfId="4141" xr:uid="{00000000-0005-0000-0000-0000AF200000}"/>
    <cellStyle name="Comma 41 14" xfId="13911" xr:uid="{00000000-0005-0000-0000-0000036D0000}"/>
    <cellStyle name="Comma 41 2 2" xfId="1547" xr:uid="{00000000-0005-0000-0000-0000320C0000}"/>
    <cellStyle name="Comma 41 2 2 2 2" xfId="7546" xr:uid="{00000000-0005-0000-0000-0000D73A0000}"/>
    <cellStyle name="Comma 41 2 2 3" xfId="3702" xr:uid="{00000000-0005-0000-0000-0000281D0000}"/>
    <cellStyle name="Comma 41 2 2 3 3" xfId="13472" xr:uid="{00000000-0005-0000-0000-00007C690000}"/>
    <cellStyle name="Comma 41 2 2 4 2" xfId="11318" xr:uid="{00000000-0005-0000-0000-000086580000}"/>
    <cellStyle name="Comma 41 2 2 6" xfId="9722" xr:uid="{00000000-0005-0000-0000-0000CD4B0000}"/>
    <cellStyle name="Comma 41 2 3" xfId="1019" xr:uid="{00000000-0005-0000-0000-0000F4070000}"/>
    <cellStyle name="Comma 41 2 3 3" xfId="10791" xr:uid="{00000000-0005-0000-0000-000048540000}"/>
    <cellStyle name="Comma 41 2 4" xfId="2077" xr:uid="{00000000-0005-0000-0000-00006F100000}"/>
    <cellStyle name="Comma 41 2 4 3" xfId="11847" xr:uid="{00000000-0005-0000-0000-0000C35C0000}"/>
    <cellStyle name="Comma 41 2 5 2" xfId="8092" xr:uid="{00000000-0005-0000-0000-0000143F0000}"/>
    <cellStyle name="Comma 41 2 6" xfId="5346" xr:uid="{00000000-0005-0000-0000-0000E0290000}"/>
    <cellStyle name="Comma 41 2 6 3" xfId="15116" xr:uid="{00000000-0005-0000-0000-000034760000}"/>
    <cellStyle name="Comma 41 2 8" xfId="9195" xr:uid="{00000000-0005-0000-0000-00008F470000}"/>
    <cellStyle name="Comma 41 3" xfId="485" xr:uid="{00000000-0005-0000-0000-0000B8030000}"/>
    <cellStyle name="Comma 41 3 2 2" xfId="2718" xr:uid="{00000000-0005-0000-0000-000066150000}"/>
    <cellStyle name="Comma 41 3 2 2 3" xfId="12488" xr:uid="{00000000-0005-0000-0000-0000BA610000}"/>
    <cellStyle name="Comma 41 3 2 3 2" xfId="8733" xr:uid="{00000000-0005-0000-0000-00000B440000}"/>
    <cellStyle name="Comma 41 3 2 4" xfId="6545" xr:uid="{00000000-0005-0000-0000-000015330000}"/>
    <cellStyle name="Comma 41 3 2 5" xfId="4884" xr:uid="{00000000-0005-0000-0000-00005C260000}"/>
    <cellStyle name="Comma 41 3 2 7" xfId="14654" xr:uid="{00000000-0005-0000-0000-0000B0720000}"/>
    <cellStyle name="Comma 41 3 3 2" xfId="5986" xr:uid="{00000000-0005-0000-0000-0000D72E0000}"/>
    <cellStyle name="Comma 41 3 3 4" xfId="15756" xr:uid="{00000000-0005-0000-0000-00002B7B0000}"/>
    <cellStyle name="Comma 41 3 4 2" xfId="7101" xr:uid="{00000000-0005-0000-0000-000052370000}"/>
    <cellStyle name="Comma 41 3 5" xfId="3257" xr:uid="{00000000-0005-0000-0000-0000A3190000}"/>
    <cellStyle name="Comma 41 3 5 3" xfId="13027" xr:uid="{00000000-0005-0000-0000-0000F7650000}"/>
    <cellStyle name="Comma 41 3 6 2" xfId="10345" xr:uid="{00000000-0005-0000-0000-0000C3500000}"/>
    <cellStyle name="Comma 41 3 7" xfId="4325" xr:uid="{00000000-0005-0000-0000-00001E220000}"/>
    <cellStyle name="Comma 41 3 9" xfId="14095" xr:uid="{00000000-0005-0000-0000-0000726E0000}"/>
    <cellStyle name="Comma 41 4 2" xfId="1729" xr:uid="{00000000-0005-0000-0000-0000A20D0000}"/>
    <cellStyle name="Comma 41 4 2 2 2" xfId="7728" xr:uid="{00000000-0005-0000-0000-0000473C0000}"/>
    <cellStyle name="Comma 41 4 2 3" xfId="3884" xr:uid="{00000000-0005-0000-0000-0000981E0000}"/>
    <cellStyle name="Comma 41 4 2 3 3" xfId="13654" xr:uid="{00000000-0005-0000-0000-0000EC6A0000}"/>
    <cellStyle name="Comma 41 4 2 4 2" xfId="11500" xr:uid="{00000000-0005-0000-0000-0000F6590000}"/>
    <cellStyle name="Comma 41 4 2 6" xfId="9904" xr:uid="{00000000-0005-0000-0000-00003D4D0000}"/>
    <cellStyle name="Comma 41 4 3" xfId="1201" xr:uid="{00000000-0005-0000-0000-000064090000}"/>
    <cellStyle name="Comma 41 4 3 3" xfId="10973" xr:uid="{00000000-0005-0000-0000-0000B8550000}"/>
    <cellStyle name="Comma 41 4 4" xfId="2259" xr:uid="{00000000-0005-0000-0000-0000DF110000}"/>
    <cellStyle name="Comma 41 4 4 3" xfId="12029" xr:uid="{00000000-0005-0000-0000-0000335E0000}"/>
    <cellStyle name="Comma 41 4 5 2" xfId="8274" xr:uid="{00000000-0005-0000-0000-000084400000}"/>
    <cellStyle name="Comma 41 4 6" xfId="5528" xr:uid="{00000000-0005-0000-0000-0000502B0000}"/>
    <cellStyle name="Comma 41 4 6 3" xfId="15298" xr:uid="{00000000-0005-0000-0000-0000A4770000}"/>
    <cellStyle name="Comma 41 4 8" xfId="9377" xr:uid="{00000000-0005-0000-0000-0000FF480000}"/>
    <cellStyle name="Comma 41 5" xfId="721" xr:uid="{00000000-0005-0000-0000-000091050000}"/>
    <cellStyle name="Comma 41 5 2 2" xfId="2900" xr:uid="{00000000-0005-0000-0000-0000D2160000}"/>
    <cellStyle name="Comma 41 5 2 2 3" xfId="12670" xr:uid="{00000000-0005-0000-0000-000026630000}"/>
    <cellStyle name="Comma 41 5 2 3 2" xfId="8915" xr:uid="{00000000-0005-0000-0000-000077450000}"/>
    <cellStyle name="Comma 41 5 2 4" xfId="6727" xr:uid="{00000000-0005-0000-0000-000081340000}"/>
    <cellStyle name="Comma 41 5 2 5" xfId="5066" xr:uid="{00000000-0005-0000-0000-0000C8270000}"/>
    <cellStyle name="Comma 41 5 2 7" xfId="14836" xr:uid="{00000000-0005-0000-0000-00001C740000}"/>
    <cellStyle name="Comma 41 5 3 2" xfId="6169" xr:uid="{00000000-0005-0000-0000-000043300000}"/>
    <cellStyle name="Comma 41 5 3 4" xfId="15938" xr:uid="{00000000-0005-0000-0000-0000977C0000}"/>
    <cellStyle name="Comma 41 5 4 2" xfId="7284" xr:uid="{00000000-0005-0000-0000-0000BE380000}"/>
    <cellStyle name="Comma 41 5 5" xfId="3440" xr:uid="{00000000-0005-0000-0000-00000F1B0000}"/>
    <cellStyle name="Comma 41 5 5 3" xfId="13210" xr:uid="{00000000-0005-0000-0000-000063670000}"/>
    <cellStyle name="Comma 41 5 6 2" xfId="10528" xr:uid="{00000000-0005-0000-0000-00002F520000}"/>
    <cellStyle name="Comma 41 5 7" xfId="4508" xr:uid="{00000000-0005-0000-0000-00008A230000}"/>
    <cellStyle name="Comma 41 5 9" xfId="14278" xr:uid="{00000000-0005-0000-0000-0000DE6F0000}"/>
    <cellStyle name="Comma 41 6 2" xfId="1911" xr:uid="{00000000-0005-0000-0000-00000C0F0000}"/>
    <cellStyle name="Comma 41 6 2 2 2" xfId="7910" xr:uid="{00000000-0005-0000-0000-0000B13D0000}"/>
    <cellStyle name="Comma 41 6 2 3" xfId="4066" xr:uid="{00000000-0005-0000-0000-000002200000}"/>
    <cellStyle name="Comma 41 6 2 3 3" xfId="13836" xr:uid="{00000000-0005-0000-0000-0000566C0000}"/>
    <cellStyle name="Comma 41 6 2 4 2" xfId="11682" xr:uid="{00000000-0005-0000-0000-0000605B0000}"/>
    <cellStyle name="Comma 41 6 2 6" xfId="10086" xr:uid="{00000000-0005-0000-0000-0000A74E0000}"/>
    <cellStyle name="Comma 41 6 3" xfId="1383" xr:uid="{00000000-0005-0000-0000-0000CE0A0000}"/>
    <cellStyle name="Comma 41 6 3 3" xfId="11154" xr:uid="{00000000-0005-0000-0000-000022570000}"/>
    <cellStyle name="Comma 41 6 4 2" xfId="7382" xr:uid="{00000000-0005-0000-0000-000073390000}"/>
    <cellStyle name="Comma 41 6 5" xfId="3538" xr:uid="{00000000-0005-0000-0000-0000C41B0000}"/>
    <cellStyle name="Comma 41 6 5 3" xfId="13308" xr:uid="{00000000-0005-0000-0000-000018680000}"/>
    <cellStyle name="Comma 41 6 6 2" xfId="10626" xr:uid="{00000000-0005-0000-0000-0000E4520000}"/>
    <cellStyle name="Comma 41 6 7" xfId="4606" xr:uid="{00000000-0005-0000-0000-00003F240000}"/>
    <cellStyle name="Comma 41 6 9" xfId="14376" xr:uid="{00000000-0005-0000-0000-000093700000}"/>
    <cellStyle name="Comma 41 7 2" xfId="2533" xr:uid="{00000000-0005-0000-0000-0000F6130000}"/>
    <cellStyle name="Comma 41 7 2 3" xfId="12303" xr:uid="{00000000-0005-0000-0000-00004A600000}"/>
    <cellStyle name="Comma 41 7 3 2" xfId="8548" xr:uid="{00000000-0005-0000-0000-00009B420000}"/>
    <cellStyle name="Comma 41 7 4" xfId="6360" xr:uid="{00000000-0005-0000-0000-0000A5310000}"/>
    <cellStyle name="Comma 41 7 5" xfId="4699" xr:uid="{00000000-0005-0000-0000-0000EC240000}"/>
    <cellStyle name="Comma 41 7 7" xfId="14469" xr:uid="{00000000-0005-0000-0000-000040710000}"/>
    <cellStyle name="Comma 41 8 2" xfId="5801" xr:uid="{00000000-0005-0000-0000-0000672D0000}"/>
    <cellStyle name="Comma 41 8 4" xfId="15571" xr:uid="{00000000-0005-0000-0000-0000BB790000}"/>
    <cellStyle name="Comma 41 9 2" xfId="6917" xr:uid="{00000000-0005-0000-0000-0000E3350000}"/>
    <cellStyle name="Comma 42" xfId="138" xr:uid="{00000000-0005-0000-0000-0000FD000000}"/>
    <cellStyle name="Comma 42 10 2" xfId="8011" xr:uid="{00000000-0005-0000-0000-0000643E0000}"/>
    <cellStyle name="Comma 42 11" xfId="5265" xr:uid="{00000000-0005-0000-0000-000030290000}"/>
    <cellStyle name="Comma 42 11 3" xfId="15035" xr:uid="{00000000-0005-0000-0000-000084750000}"/>
    <cellStyle name="Comma 42 13" xfId="9114" xr:uid="{00000000-0005-0000-0000-0000DF460000}"/>
    <cellStyle name="Comma 42 2" xfId="349" xr:uid="{00000000-0005-0000-0000-000099020000}"/>
    <cellStyle name="Comma 42 2 2 2" xfId="2635" xr:uid="{00000000-0005-0000-0000-0000B3140000}"/>
    <cellStyle name="Comma 42 2 2 2 3" xfId="12405" xr:uid="{00000000-0005-0000-0000-000007610000}"/>
    <cellStyle name="Comma 42 2 2 3 2" xfId="8650" xr:uid="{00000000-0005-0000-0000-000058430000}"/>
    <cellStyle name="Comma 42 2 2 4" xfId="6462" xr:uid="{00000000-0005-0000-0000-000062320000}"/>
    <cellStyle name="Comma 42 2 2 5" xfId="4801" xr:uid="{00000000-0005-0000-0000-0000A9250000}"/>
    <cellStyle name="Comma 42 2 2 7" xfId="14571" xr:uid="{00000000-0005-0000-0000-0000FD710000}"/>
    <cellStyle name="Comma 42 2 3 2" xfId="5903" xr:uid="{00000000-0005-0000-0000-0000242E0000}"/>
    <cellStyle name="Comma 42 2 3 4" xfId="15673" xr:uid="{00000000-0005-0000-0000-0000787A0000}"/>
    <cellStyle name="Comma 42 2 4 2" xfId="7018" xr:uid="{00000000-0005-0000-0000-00009F360000}"/>
    <cellStyle name="Comma 42 2 5" xfId="3174" xr:uid="{00000000-0005-0000-0000-0000F0180000}"/>
    <cellStyle name="Comma 42 2 5 3" xfId="12944" xr:uid="{00000000-0005-0000-0000-000044650000}"/>
    <cellStyle name="Comma 42 2 6 2" xfId="10262" xr:uid="{00000000-0005-0000-0000-000010500000}"/>
    <cellStyle name="Comma 42 2 7" xfId="4242" xr:uid="{00000000-0005-0000-0000-00006B210000}"/>
    <cellStyle name="Comma 42 2 9" xfId="14012" xr:uid="{00000000-0005-0000-0000-0000BF6D0000}"/>
    <cellStyle name="Comma 42 3 2" xfId="1649" xr:uid="{00000000-0005-0000-0000-0000F10C0000}"/>
    <cellStyle name="Comma 42 3 2 2 2" xfId="7648" xr:uid="{00000000-0005-0000-0000-0000963B0000}"/>
    <cellStyle name="Comma 42 3 2 3" xfId="3804" xr:uid="{00000000-0005-0000-0000-0000E71D0000}"/>
    <cellStyle name="Comma 42 3 2 3 3" xfId="13574" xr:uid="{00000000-0005-0000-0000-00003B6A0000}"/>
    <cellStyle name="Comma 42 3 2 4 2" xfId="11420" xr:uid="{00000000-0005-0000-0000-000045590000}"/>
    <cellStyle name="Comma 42 3 2 6" xfId="9824" xr:uid="{00000000-0005-0000-0000-00008C4C0000}"/>
    <cellStyle name="Comma 42 3 3" xfId="1121" xr:uid="{00000000-0005-0000-0000-0000B3080000}"/>
    <cellStyle name="Comma 42 3 3 3" xfId="10893" xr:uid="{00000000-0005-0000-0000-000007550000}"/>
    <cellStyle name="Comma 42 3 4" xfId="2179" xr:uid="{00000000-0005-0000-0000-00002E110000}"/>
    <cellStyle name="Comma 42 3 4 3" xfId="11949" xr:uid="{00000000-0005-0000-0000-0000825D0000}"/>
    <cellStyle name="Comma 42 3 5 2" xfId="8194" xr:uid="{00000000-0005-0000-0000-0000D33F0000}"/>
    <cellStyle name="Comma 42 3 6" xfId="5448" xr:uid="{00000000-0005-0000-0000-00009F2A0000}"/>
    <cellStyle name="Comma 42 3 6 3" xfId="15218" xr:uid="{00000000-0005-0000-0000-0000F3760000}"/>
    <cellStyle name="Comma 42 3 8" xfId="9297" xr:uid="{00000000-0005-0000-0000-00004E480000}"/>
    <cellStyle name="Comma 42 4" xfId="615" xr:uid="{00000000-0005-0000-0000-0000A9040000}"/>
    <cellStyle name="Comma 42 4 2 2" xfId="2821" xr:uid="{00000000-0005-0000-0000-000023160000}"/>
    <cellStyle name="Comma 42 4 2 2 3" xfId="12591" xr:uid="{00000000-0005-0000-0000-000077620000}"/>
    <cellStyle name="Comma 42 4 2 3 2" xfId="8836" xr:uid="{00000000-0005-0000-0000-0000C8440000}"/>
    <cellStyle name="Comma 42 4 2 4" xfId="6648" xr:uid="{00000000-0005-0000-0000-0000D2330000}"/>
    <cellStyle name="Comma 42 4 2 5" xfId="4987" xr:uid="{00000000-0005-0000-0000-000019270000}"/>
    <cellStyle name="Comma 42 4 2 7" xfId="14757" xr:uid="{00000000-0005-0000-0000-00006D730000}"/>
    <cellStyle name="Comma 42 4 3 2" xfId="6089" xr:uid="{00000000-0005-0000-0000-0000942F0000}"/>
    <cellStyle name="Comma 42 4 3 4" xfId="15859" xr:uid="{00000000-0005-0000-0000-0000E87B0000}"/>
    <cellStyle name="Comma 42 4 4 2" xfId="7204" xr:uid="{00000000-0005-0000-0000-00000F380000}"/>
    <cellStyle name="Comma 42 4 5" xfId="3360" xr:uid="{00000000-0005-0000-0000-0000601A0000}"/>
    <cellStyle name="Comma 42 4 5 3" xfId="13130" xr:uid="{00000000-0005-0000-0000-0000B4660000}"/>
    <cellStyle name="Comma 42 4 6 2" xfId="10448" xr:uid="{00000000-0005-0000-0000-000080510000}"/>
    <cellStyle name="Comma 42 4 7" xfId="4428" xr:uid="{00000000-0005-0000-0000-0000DB220000}"/>
    <cellStyle name="Comma 42 4 9" xfId="14198" xr:uid="{00000000-0005-0000-0000-00002F6F0000}"/>
    <cellStyle name="Comma 42 5 2" xfId="1831" xr:uid="{00000000-0005-0000-0000-00005D0E0000}"/>
    <cellStyle name="Comma 42 5 2 2 2" xfId="7830" xr:uid="{00000000-0005-0000-0000-0000023D0000}"/>
    <cellStyle name="Comma 42 5 2 3" xfId="3986" xr:uid="{00000000-0005-0000-0000-0000531F0000}"/>
    <cellStyle name="Comma 42 5 2 3 3" xfId="13756" xr:uid="{00000000-0005-0000-0000-0000A76B0000}"/>
    <cellStyle name="Comma 42 5 2 4 2" xfId="11602" xr:uid="{00000000-0005-0000-0000-0000B15A0000}"/>
    <cellStyle name="Comma 42 5 2 6" xfId="10006" xr:uid="{00000000-0005-0000-0000-0000F84D0000}"/>
    <cellStyle name="Comma 42 5 3" xfId="1303" xr:uid="{00000000-0005-0000-0000-00001F0A0000}"/>
    <cellStyle name="Comma 42 5 3 3" xfId="11074" xr:uid="{00000000-0005-0000-0000-000073560000}"/>
    <cellStyle name="Comma 42 5 4" xfId="2360" xr:uid="{00000000-0005-0000-0000-00009A120000}"/>
    <cellStyle name="Comma 42 5 4 3" xfId="12130" xr:uid="{00000000-0005-0000-0000-0000EE5E0000}"/>
    <cellStyle name="Comma 42 5 5 2" xfId="8375" xr:uid="{00000000-0005-0000-0000-00003F410000}"/>
    <cellStyle name="Comma 42 5 6" xfId="5629" xr:uid="{00000000-0005-0000-0000-00000B2C0000}"/>
    <cellStyle name="Comma 42 5 6 3" xfId="15399" xr:uid="{00000000-0005-0000-0000-00005F780000}"/>
    <cellStyle name="Comma 42 5 8" xfId="9478" xr:uid="{00000000-0005-0000-0000-0000BA490000}"/>
    <cellStyle name="Comma 42 6" xfId="848" xr:uid="{00000000-0005-0000-0000-000082060000}"/>
    <cellStyle name="Comma 42 6 2 2" xfId="3001" xr:uid="{00000000-0005-0000-0000-00008D170000}"/>
    <cellStyle name="Comma 42 6 2 2 3" xfId="12771" xr:uid="{00000000-0005-0000-0000-0000E1630000}"/>
    <cellStyle name="Comma 42 6 2 3 2" xfId="9016" xr:uid="{00000000-0005-0000-0000-000032460000}"/>
    <cellStyle name="Comma 42 6 2 4" xfId="6828" xr:uid="{00000000-0005-0000-0000-00003C350000}"/>
    <cellStyle name="Comma 42 6 2 5" xfId="5167" xr:uid="{00000000-0005-0000-0000-000083280000}"/>
    <cellStyle name="Comma 42 6 2 7" xfId="14937" xr:uid="{00000000-0005-0000-0000-0000D7740000}"/>
    <cellStyle name="Comma 42 6 3 2" xfId="6270" xr:uid="{00000000-0005-0000-0000-0000FE300000}"/>
    <cellStyle name="Comma 42 6 4" xfId="2443" xr:uid="{00000000-0005-0000-0000-00004F130000}"/>
    <cellStyle name="Comma 42 6 4 3" xfId="12213" xr:uid="{00000000-0005-0000-0000-0000A35F0000}"/>
    <cellStyle name="Comma 42 6 5 2" xfId="8458" xr:uid="{00000000-0005-0000-0000-0000F4410000}"/>
    <cellStyle name="Comma 42 6 6" xfId="5712" xr:uid="{00000000-0005-0000-0000-0000C02C0000}"/>
    <cellStyle name="Comma 42 6 6 3" xfId="15482" xr:uid="{00000000-0005-0000-0000-000014790000}"/>
    <cellStyle name="Comma 42 6 8" xfId="9561" xr:uid="{00000000-0005-0000-0000-00006F4A0000}"/>
    <cellStyle name="Comma 42 7" xfId="1466" xr:uid="{00000000-0005-0000-0000-0000810B0000}"/>
    <cellStyle name="Comma 42 7 2 2" xfId="7465" xr:uid="{00000000-0005-0000-0000-0000263A0000}"/>
    <cellStyle name="Comma 42 7 3" xfId="3621" xr:uid="{00000000-0005-0000-0000-0000771C0000}"/>
    <cellStyle name="Comma 42 7 3 3" xfId="13391" xr:uid="{00000000-0005-0000-0000-0000CB680000}"/>
    <cellStyle name="Comma 42 7 4 2" xfId="11237" xr:uid="{00000000-0005-0000-0000-0000D5570000}"/>
    <cellStyle name="Comma 42 7 6" xfId="9641" xr:uid="{00000000-0005-0000-0000-00001C4B0000}"/>
    <cellStyle name="Comma 42 8" xfId="938" xr:uid="{00000000-0005-0000-0000-000043070000}"/>
    <cellStyle name="Comma 42 8 3" xfId="10710" xr:uid="{00000000-0005-0000-0000-000097530000}"/>
    <cellStyle name="Comma 42 9" xfId="1996" xr:uid="{00000000-0005-0000-0000-0000BF0F0000}"/>
    <cellStyle name="Comma 42 9 3" xfId="11766" xr:uid="{00000000-0005-0000-0000-0000135C0000}"/>
    <cellStyle name="Comma 43 10" xfId="3081" xr:uid="{00000000-0005-0000-0000-000040180000}"/>
    <cellStyle name="Comma 43 10 3" xfId="12851" xr:uid="{00000000-0005-0000-0000-000094640000}"/>
    <cellStyle name="Comma 43 11 2" xfId="10169" xr:uid="{00000000-0005-0000-0000-0000604F0000}"/>
    <cellStyle name="Comma 43 12" xfId="4149" xr:uid="{00000000-0005-0000-0000-0000BB200000}"/>
    <cellStyle name="Comma 43 14" xfId="13919" xr:uid="{00000000-0005-0000-0000-00000F6D0000}"/>
    <cellStyle name="Comma 43 2 2" xfId="1555" xr:uid="{00000000-0005-0000-0000-00003E0C0000}"/>
    <cellStyle name="Comma 43 2 2 2 2" xfId="7554" xr:uid="{00000000-0005-0000-0000-0000E33A0000}"/>
    <cellStyle name="Comma 43 2 2 3" xfId="3710" xr:uid="{00000000-0005-0000-0000-0000341D0000}"/>
    <cellStyle name="Comma 43 2 2 3 3" xfId="13480" xr:uid="{00000000-0005-0000-0000-000088690000}"/>
    <cellStyle name="Comma 43 2 2 4 2" xfId="11326" xr:uid="{00000000-0005-0000-0000-000092580000}"/>
    <cellStyle name="Comma 43 2 2 6" xfId="9730" xr:uid="{00000000-0005-0000-0000-0000D94B0000}"/>
    <cellStyle name="Comma 43 2 3" xfId="1027" xr:uid="{00000000-0005-0000-0000-000000080000}"/>
    <cellStyle name="Comma 43 2 3 3" xfId="10799" xr:uid="{00000000-0005-0000-0000-000054540000}"/>
    <cellStyle name="Comma 43 2 4" xfId="2085" xr:uid="{00000000-0005-0000-0000-00007B100000}"/>
    <cellStyle name="Comma 43 2 4 3" xfId="11855" xr:uid="{00000000-0005-0000-0000-0000CF5C0000}"/>
    <cellStyle name="Comma 43 2 5 2" xfId="8100" xr:uid="{00000000-0005-0000-0000-0000203F0000}"/>
    <cellStyle name="Comma 43 2 6" xfId="5354" xr:uid="{00000000-0005-0000-0000-0000EC290000}"/>
    <cellStyle name="Comma 43 2 6 3" xfId="15124" xr:uid="{00000000-0005-0000-0000-000040760000}"/>
    <cellStyle name="Comma 43 2 8" xfId="9203" xr:uid="{00000000-0005-0000-0000-00009B470000}"/>
    <cellStyle name="Comma 43 3" xfId="493" xr:uid="{00000000-0005-0000-0000-0000C4030000}"/>
    <cellStyle name="Comma 43 3 2 2" xfId="2726" xr:uid="{00000000-0005-0000-0000-000072150000}"/>
    <cellStyle name="Comma 43 3 2 2 3" xfId="12496" xr:uid="{00000000-0005-0000-0000-0000C6610000}"/>
    <cellStyle name="Comma 43 3 2 3 2" xfId="8741" xr:uid="{00000000-0005-0000-0000-000017440000}"/>
    <cellStyle name="Comma 43 3 2 4" xfId="6553" xr:uid="{00000000-0005-0000-0000-000021330000}"/>
    <cellStyle name="Comma 43 3 2 5" xfId="4892" xr:uid="{00000000-0005-0000-0000-000068260000}"/>
    <cellStyle name="Comma 43 3 2 7" xfId="14662" xr:uid="{00000000-0005-0000-0000-0000BC720000}"/>
    <cellStyle name="Comma 43 3 3 2" xfId="5994" xr:uid="{00000000-0005-0000-0000-0000E32E0000}"/>
    <cellStyle name="Comma 43 3 3 4" xfId="15764" xr:uid="{00000000-0005-0000-0000-0000377B0000}"/>
    <cellStyle name="Comma 43 3 4 2" xfId="7109" xr:uid="{00000000-0005-0000-0000-00005E370000}"/>
    <cellStyle name="Comma 43 3 5" xfId="3265" xr:uid="{00000000-0005-0000-0000-0000AF190000}"/>
    <cellStyle name="Comma 43 3 5 3" xfId="13035" xr:uid="{00000000-0005-0000-0000-000003660000}"/>
    <cellStyle name="Comma 43 3 6 2" xfId="10353" xr:uid="{00000000-0005-0000-0000-0000CF500000}"/>
    <cellStyle name="Comma 43 3 7" xfId="4333" xr:uid="{00000000-0005-0000-0000-00002A220000}"/>
    <cellStyle name="Comma 43 3 9" xfId="14103" xr:uid="{00000000-0005-0000-0000-00007E6E0000}"/>
    <cellStyle name="Comma 43 4 2" xfId="1737" xr:uid="{00000000-0005-0000-0000-0000AE0D0000}"/>
    <cellStyle name="Comma 43 4 2 2 2" xfId="7736" xr:uid="{00000000-0005-0000-0000-0000533C0000}"/>
    <cellStyle name="Comma 43 4 2 3" xfId="3892" xr:uid="{00000000-0005-0000-0000-0000A41E0000}"/>
    <cellStyle name="Comma 43 4 2 3 3" xfId="13662" xr:uid="{00000000-0005-0000-0000-0000F86A0000}"/>
    <cellStyle name="Comma 43 4 2 4 2" xfId="11508" xr:uid="{00000000-0005-0000-0000-0000025A0000}"/>
    <cellStyle name="Comma 43 4 2 6" xfId="9912" xr:uid="{00000000-0005-0000-0000-0000494D0000}"/>
    <cellStyle name="Comma 43 4 3" xfId="1209" xr:uid="{00000000-0005-0000-0000-000070090000}"/>
    <cellStyle name="Comma 43 4 3 3" xfId="10981" xr:uid="{00000000-0005-0000-0000-0000C4550000}"/>
    <cellStyle name="Comma 43 4 4" xfId="2267" xr:uid="{00000000-0005-0000-0000-0000EB110000}"/>
    <cellStyle name="Comma 43 4 4 3" xfId="12037" xr:uid="{00000000-0005-0000-0000-00003F5E0000}"/>
    <cellStyle name="Comma 43 4 5 2" xfId="8282" xr:uid="{00000000-0005-0000-0000-000090400000}"/>
    <cellStyle name="Comma 43 4 6" xfId="5536" xr:uid="{00000000-0005-0000-0000-00005C2B0000}"/>
    <cellStyle name="Comma 43 4 6 3" xfId="15306" xr:uid="{00000000-0005-0000-0000-0000B0770000}"/>
    <cellStyle name="Comma 43 4 8" xfId="9385" xr:uid="{00000000-0005-0000-0000-00000B490000}"/>
    <cellStyle name="Comma 43 5" xfId="729" xr:uid="{00000000-0005-0000-0000-00009D050000}"/>
    <cellStyle name="Comma 43 5 2 2" xfId="2908" xr:uid="{00000000-0005-0000-0000-0000DE160000}"/>
    <cellStyle name="Comma 43 5 2 2 3" xfId="12678" xr:uid="{00000000-0005-0000-0000-000032630000}"/>
    <cellStyle name="Comma 43 5 2 3 2" xfId="8923" xr:uid="{00000000-0005-0000-0000-000083450000}"/>
    <cellStyle name="Comma 43 5 2 4" xfId="6735" xr:uid="{00000000-0005-0000-0000-00008D340000}"/>
    <cellStyle name="Comma 43 5 2 5" xfId="5074" xr:uid="{00000000-0005-0000-0000-0000D4270000}"/>
    <cellStyle name="Comma 43 5 2 7" xfId="14844" xr:uid="{00000000-0005-0000-0000-000028740000}"/>
    <cellStyle name="Comma 43 5 3 2" xfId="6177" xr:uid="{00000000-0005-0000-0000-00004F300000}"/>
    <cellStyle name="Comma 43 5 3 4" xfId="15946" xr:uid="{00000000-0005-0000-0000-0000A37C0000}"/>
    <cellStyle name="Comma 43 5 4 2" xfId="7292" xr:uid="{00000000-0005-0000-0000-0000CA380000}"/>
    <cellStyle name="Comma 43 5 5" xfId="3448" xr:uid="{00000000-0005-0000-0000-00001B1B0000}"/>
    <cellStyle name="Comma 43 5 5 3" xfId="13218" xr:uid="{00000000-0005-0000-0000-00006F670000}"/>
    <cellStyle name="Comma 43 5 6 2" xfId="10536" xr:uid="{00000000-0005-0000-0000-00003B520000}"/>
    <cellStyle name="Comma 43 5 7" xfId="4516" xr:uid="{00000000-0005-0000-0000-000096230000}"/>
    <cellStyle name="Comma 43 5 9" xfId="14286" xr:uid="{00000000-0005-0000-0000-0000EA6F0000}"/>
    <cellStyle name="Comma 43 6 2" xfId="1919" xr:uid="{00000000-0005-0000-0000-0000180F0000}"/>
    <cellStyle name="Comma 43 6 2 2 2" xfId="7918" xr:uid="{00000000-0005-0000-0000-0000BD3D0000}"/>
    <cellStyle name="Comma 43 6 2 3" xfId="4074" xr:uid="{00000000-0005-0000-0000-00000E200000}"/>
    <cellStyle name="Comma 43 6 2 3 3" xfId="13844" xr:uid="{00000000-0005-0000-0000-0000626C0000}"/>
    <cellStyle name="Comma 43 6 2 4 2" xfId="11690" xr:uid="{00000000-0005-0000-0000-00006C5B0000}"/>
    <cellStyle name="Comma 43 6 2 6" xfId="10094" xr:uid="{00000000-0005-0000-0000-0000B34E0000}"/>
    <cellStyle name="Comma 43 6 3" xfId="1391" xr:uid="{00000000-0005-0000-0000-0000DA0A0000}"/>
    <cellStyle name="Comma 43 6 3 3" xfId="11162" xr:uid="{00000000-0005-0000-0000-00002E570000}"/>
    <cellStyle name="Comma 43 6 4 2" xfId="7390" xr:uid="{00000000-0005-0000-0000-00007F390000}"/>
    <cellStyle name="Comma 43 6 5" xfId="3546" xr:uid="{00000000-0005-0000-0000-0000D01B0000}"/>
    <cellStyle name="Comma 43 6 5 3" xfId="13316" xr:uid="{00000000-0005-0000-0000-000024680000}"/>
    <cellStyle name="Comma 43 6 6 2" xfId="10634" xr:uid="{00000000-0005-0000-0000-0000F0520000}"/>
    <cellStyle name="Comma 43 6 7" xfId="4614" xr:uid="{00000000-0005-0000-0000-00004B240000}"/>
    <cellStyle name="Comma 43 6 9" xfId="14384" xr:uid="{00000000-0005-0000-0000-00009F700000}"/>
    <cellStyle name="Comma 43 7 2" xfId="2541" xr:uid="{00000000-0005-0000-0000-000002140000}"/>
    <cellStyle name="Comma 43 7 2 3" xfId="12311" xr:uid="{00000000-0005-0000-0000-000056600000}"/>
    <cellStyle name="Comma 43 7 3 2" xfId="8556" xr:uid="{00000000-0005-0000-0000-0000A7420000}"/>
    <cellStyle name="Comma 43 7 4" xfId="6368" xr:uid="{00000000-0005-0000-0000-0000B1310000}"/>
    <cellStyle name="Comma 43 7 5" xfId="4707" xr:uid="{00000000-0005-0000-0000-0000F8240000}"/>
    <cellStyle name="Comma 43 7 7" xfId="14477" xr:uid="{00000000-0005-0000-0000-00004C710000}"/>
    <cellStyle name="Comma 43 8 2" xfId="5809" xr:uid="{00000000-0005-0000-0000-0000732D0000}"/>
    <cellStyle name="Comma 43 8 4" xfId="15579" xr:uid="{00000000-0005-0000-0000-0000C7790000}"/>
    <cellStyle name="Comma 43 9 2" xfId="6925" xr:uid="{00000000-0005-0000-0000-0000EF350000}"/>
    <cellStyle name="Comma 44" xfId="186" xr:uid="{00000000-0005-0000-0000-00005B010000}"/>
    <cellStyle name="Comma 44 10 2" xfId="8021" xr:uid="{00000000-0005-0000-0000-0000753E0000}"/>
    <cellStyle name="Comma 44 11" xfId="5275" xr:uid="{00000000-0005-0000-0000-000041290000}"/>
    <cellStyle name="Comma 44 11 3" xfId="15045" xr:uid="{00000000-0005-0000-0000-000095750000}"/>
    <cellStyle name="Comma 44 13" xfId="9124" xr:uid="{00000000-0005-0000-0000-0000F0460000}"/>
    <cellStyle name="Comma 44 2" xfId="377" xr:uid="{00000000-0005-0000-0000-0000CC020000}"/>
    <cellStyle name="Comma 44 2 2 2" xfId="2645" xr:uid="{00000000-0005-0000-0000-0000C4140000}"/>
    <cellStyle name="Comma 44 2 2 2 3" xfId="12415" xr:uid="{00000000-0005-0000-0000-000018610000}"/>
    <cellStyle name="Comma 44 2 2 3 2" xfId="8660" xr:uid="{00000000-0005-0000-0000-000069430000}"/>
    <cellStyle name="Comma 44 2 2 4" xfId="6472" xr:uid="{00000000-0005-0000-0000-000073320000}"/>
    <cellStyle name="Comma 44 2 2 5" xfId="4811" xr:uid="{00000000-0005-0000-0000-0000BA250000}"/>
    <cellStyle name="Comma 44 2 2 7" xfId="14581" xr:uid="{00000000-0005-0000-0000-00000E720000}"/>
    <cellStyle name="Comma 44 2 3 2" xfId="5913" xr:uid="{00000000-0005-0000-0000-0000352E0000}"/>
    <cellStyle name="Comma 44 2 3 4" xfId="15683" xr:uid="{00000000-0005-0000-0000-0000897A0000}"/>
    <cellStyle name="Comma 44 2 4 2" xfId="7028" xr:uid="{00000000-0005-0000-0000-0000B0360000}"/>
    <cellStyle name="Comma 44 2 5" xfId="3184" xr:uid="{00000000-0005-0000-0000-000001190000}"/>
    <cellStyle name="Comma 44 2 5 3" xfId="12954" xr:uid="{00000000-0005-0000-0000-000055650000}"/>
    <cellStyle name="Comma 44 2 6 2" xfId="10272" xr:uid="{00000000-0005-0000-0000-000021500000}"/>
    <cellStyle name="Comma 44 2 7" xfId="4252" xr:uid="{00000000-0005-0000-0000-00007C210000}"/>
    <cellStyle name="Comma 44 2 9" xfId="14022" xr:uid="{00000000-0005-0000-0000-0000D06D0000}"/>
    <cellStyle name="Comma 44 3 2" xfId="1660" xr:uid="{00000000-0005-0000-0000-0000030D0000}"/>
    <cellStyle name="Comma 44 3 2 2 2" xfId="7659" xr:uid="{00000000-0005-0000-0000-0000A83B0000}"/>
    <cellStyle name="Comma 44 3 2 3" xfId="3815" xr:uid="{00000000-0005-0000-0000-0000F91D0000}"/>
    <cellStyle name="Comma 44 3 2 3 3" xfId="13585" xr:uid="{00000000-0005-0000-0000-00004D6A0000}"/>
    <cellStyle name="Comma 44 3 2 4 2" xfId="11431" xr:uid="{00000000-0005-0000-0000-000057590000}"/>
    <cellStyle name="Comma 44 3 2 6" xfId="9835" xr:uid="{00000000-0005-0000-0000-00009E4C0000}"/>
    <cellStyle name="Comma 44 3 3" xfId="1132" xr:uid="{00000000-0005-0000-0000-0000C5080000}"/>
    <cellStyle name="Comma 44 3 3 3" xfId="10904" xr:uid="{00000000-0005-0000-0000-000019550000}"/>
    <cellStyle name="Comma 44 3 4" xfId="2190" xr:uid="{00000000-0005-0000-0000-000040110000}"/>
    <cellStyle name="Comma 44 3 4 3" xfId="11960" xr:uid="{00000000-0005-0000-0000-0000945D0000}"/>
    <cellStyle name="Comma 44 3 5 2" xfId="8205" xr:uid="{00000000-0005-0000-0000-0000E53F0000}"/>
    <cellStyle name="Comma 44 3 6" xfId="5459" xr:uid="{00000000-0005-0000-0000-0000B12A0000}"/>
    <cellStyle name="Comma 44 3 6 3" xfId="15229" xr:uid="{00000000-0005-0000-0000-000005770000}"/>
    <cellStyle name="Comma 44 3 8" xfId="9308" xr:uid="{00000000-0005-0000-0000-000060480000}"/>
    <cellStyle name="Comma 44 4" xfId="627" xr:uid="{00000000-0005-0000-0000-0000BC040000}"/>
    <cellStyle name="Comma 44 4 2 2" xfId="2832" xr:uid="{00000000-0005-0000-0000-000035160000}"/>
    <cellStyle name="Comma 44 4 2 2 3" xfId="12602" xr:uid="{00000000-0005-0000-0000-000089620000}"/>
    <cellStyle name="Comma 44 4 2 3 2" xfId="8847" xr:uid="{00000000-0005-0000-0000-0000DA440000}"/>
    <cellStyle name="Comma 44 4 2 4" xfId="6659" xr:uid="{00000000-0005-0000-0000-0000E4330000}"/>
    <cellStyle name="Comma 44 4 2 5" xfId="4998" xr:uid="{00000000-0005-0000-0000-00002B270000}"/>
    <cellStyle name="Comma 44 4 2 7" xfId="14768" xr:uid="{00000000-0005-0000-0000-00007F730000}"/>
    <cellStyle name="Comma 44 4 3 2" xfId="6100" xr:uid="{00000000-0005-0000-0000-0000A62F0000}"/>
    <cellStyle name="Comma 44 4 3 4" xfId="15870" xr:uid="{00000000-0005-0000-0000-0000FA7B0000}"/>
    <cellStyle name="Comma 44 4 4 2" xfId="7215" xr:uid="{00000000-0005-0000-0000-000021380000}"/>
    <cellStyle name="Comma 44 4 5" xfId="3371" xr:uid="{00000000-0005-0000-0000-0000721A0000}"/>
    <cellStyle name="Comma 44 4 5 3" xfId="13141" xr:uid="{00000000-0005-0000-0000-0000C6660000}"/>
    <cellStyle name="Comma 44 4 6 2" xfId="10459" xr:uid="{00000000-0005-0000-0000-000092510000}"/>
    <cellStyle name="Comma 44 4 7" xfId="4439" xr:uid="{00000000-0005-0000-0000-0000ED220000}"/>
    <cellStyle name="Comma 44 4 9" xfId="14209" xr:uid="{00000000-0005-0000-0000-0000416F0000}"/>
    <cellStyle name="Comma 44 5 2" xfId="1841" xr:uid="{00000000-0005-0000-0000-00006F0E0000}"/>
    <cellStyle name="Comma 44 5 2 2 2" xfId="7840" xr:uid="{00000000-0005-0000-0000-0000143D0000}"/>
    <cellStyle name="Comma 44 5 2 3" xfId="3996" xr:uid="{00000000-0005-0000-0000-0000651F0000}"/>
    <cellStyle name="Comma 44 5 2 3 3" xfId="13766" xr:uid="{00000000-0005-0000-0000-0000B96B0000}"/>
    <cellStyle name="Comma 44 5 2 4 2" xfId="11612" xr:uid="{00000000-0005-0000-0000-0000C35A0000}"/>
    <cellStyle name="Comma 44 5 2 6" xfId="10016" xr:uid="{00000000-0005-0000-0000-00000A4E0000}"/>
    <cellStyle name="Comma 44 5 3" xfId="1313" xr:uid="{00000000-0005-0000-0000-0000310A0000}"/>
    <cellStyle name="Comma 44 5 3 3" xfId="11084" xr:uid="{00000000-0005-0000-0000-000085560000}"/>
    <cellStyle name="Comma 44 5 4" xfId="2370" xr:uid="{00000000-0005-0000-0000-0000AC120000}"/>
    <cellStyle name="Comma 44 5 4 3" xfId="12140" xr:uid="{00000000-0005-0000-0000-0000005F0000}"/>
    <cellStyle name="Comma 44 5 5 2" xfId="8385" xr:uid="{00000000-0005-0000-0000-000051410000}"/>
    <cellStyle name="Comma 44 5 6" xfId="5639" xr:uid="{00000000-0005-0000-0000-00001D2C0000}"/>
    <cellStyle name="Comma 44 5 6 3" xfId="15409" xr:uid="{00000000-0005-0000-0000-000071780000}"/>
    <cellStyle name="Comma 44 5 8" xfId="9488" xr:uid="{00000000-0005-0000-0000-0000CC490000}"/>
    <cellStyle name="Comma 44 6" xfId="858" xr:uid="{00000000-0005-0000-0000-000094060000}"/>
    <cellStyle name="Comma 44 6 2 2" xfId="3011" xr:uid="{00000000-0005-0000-0000-00009F170000}"/>
    <cellStyle name="Comma 44 6 2 2 3" xfId="12781" xr:uid="{00000000-0005-0000-0000-0000F3630000}"/>
    <cellStyle name="Comma 44 6 2 3 2" xfId="9026" xr:uid="{00000000-0005-0000-0000-000044460000}"/>
    <cellStyle name="Comma 44 6 2 4" xfId="6838" xr:uid="{00000000-0005-0000-0000-00004E350000}"/>
    <cellStyle name="Comma 44 6 2 5" xfId="5177" xr:uid="{00000000-0005-0000-0000-000095280000}"/>
    <cellStyle name="Comma 44 6 2 7" xfId="14947" xr:uid="{00000000-0005-0000-0000-0000E9740000}"/>
    <cellStyle name="Comma 44 6 3 2" xfId="6280" xr:uid="{00000000-0005-0000-0000-000010310000}"/>
    <cellStyle name="Comma 44 6 4" xfId="2453" xr:uid="{00000000-0005-0000-0000-000061130000}"/>
    <cellStyle name="Comma 44 6 4 3" xfId="12223" xr:uid="{00000000-0005-0000-0000-0000B55F0000}"/>
    <cellStyle name="Comma 44 6 5 2" xfId="8468" xr:uid="{00000000-0005-0000-0000-000006420000}"/>
    <cellStyle name="Comma 44 6 6" xfId="5722" xr:uid="{00000000-0005-0000-0000-0000D22C0000}"/>
    <cellStyle name="Comma 44 6 6 3" xfId="15492" xr:uid="{00000000-0005-0000-0000-000026790000}"/>
    <cellStyle name="Comma 44 6 8" xfId="9571" xr:uid="{00000000-0005-0000-0000-0000814A0000}"/>
    <cellStyle name="Comma 44 7" xfId="1476" xr:uid="{00000000-0005-0000-0000-0000920B0000}"/>
    <cellStyle name="Comma 44 7 2 2" xfId="7475" xr:uid="{00000000-0005-0000-0000-0000373A0000}"/>
    <cellStyle name="Comma 44 7 3" xfId="3631" xr:uid="{00000000-0005-0000-0000-0000881C0000}"/>
    <cellStyle name="Comma 44 7 3 3" xfId="13401" xr:uid="{00000000-0005-0000-0000-0000DC680000}"/>
    <cellStyle name="Comma 44 7 4 2" xfId="11247" xr:uid="{00000000-0005-0000-0000-0000E6570000}"/>
    <cellStyle name="Comma 44 7 6" xfId="9651" xr:uid="{00000000-0005-0000-0000-00002D4B0000}"/>
    <cellStyle name="Comma 44 8" xfId="948" xr:uid="{00000000-0005-0000-0000-000054070000}"/>
    <cellStyle name="Comma 44 8 3" xfId="10720" xr:uid="{00000000-0005-0000-0000-0000A8530000}"/>
    <cellStyle name="Comma 44 9" xfId="2006" xr:uid="{00000000-0005-0000-0000-0000D00F0000}"/>
    <cellStyle name="Comma 44 9 3" xfId="11776" xr:uid="{00000000-0005-0000-0000-0000245C0000}"/>
    <cellStyle name="Comma 45 2" xfId="256" xr:uid="{00000000-0005-0000-0000-0000EE010000}"/>
    <cellStyle name="Comma 45 2 2 2" xfId="2554" xr:uid="{00000000-0005-0000-0000-00001F140000}"/>
    <cellStyle name="Comma 45 2 2 2 3" xfId="12324" xr:uid="{00000000-0005-0000-0000-000073600000}"/>
    <cellStyle name="Comma 45 2 2 3 2" xfId="8569" xr:uid="{00000000-0005-0000-0000-0000C4420000}"/>
    <cellStyle name="Comma 45 2 2 4" xfId="6381" xr:uid="{00000000-0005-0000-0000-0000CE310000}"/>
    <cellStyle name="Comma 45 2 2 5" xfId="4720" xr:uid="{00000000-0005-0000-0000-000015250000}"/>
    <cellStyle name="Comma 45 2 2 7" xfId="14490" xr:uid="{00000000-0005-0000-0000-000069710000}"/>
    <cellStyle name="Comma 45 2 3 2" xfId="5822" xr:uid="{00000000-0005-0000-0000-0000902D0000}"/>
    <cellStyle name="Comma 45 2 3 4" xfId="15592" xr:uid="{00000000-0005-0000-0000-0000E4790000}"/>
    <cellStyle name="Comma 45 2 4 2" xfId="6937" xr:uid="{00000000-0005-0000-0000-00000B360000}"/>
    <cellStyle name="Comma 45 2 5" xfId="3093" xr:uid="{00000000-0005-0000-0000-00005C180000}"/>
    <cellStyle name="Comma 45 2 5 3" xfId="12863" xr:uid="{00000000-0005-0000-0000-0000B0640000}"/>
    <cellStyle name="Comma 45 2 6 2" xfId="10181" xr:uid="{00000000-0005-0000-0000-00007C4F0000}"/>
    <cellStyle name="Comma 45 2 7" xfId="4161" xr:uid="{00000000-0005-0000-0000-0000D7200000}"/>
    <cellStyle name="Comma 45 2 9" xfId="13931" xr:uid="{00000000-0005-0000-0000-00002B6D0000}"/>
    <cellStyle name="Comma 45 3 2" xfId="2546" xr:uid="{00000000-0005-0000-0000-000010140000}"/>
    <cellStyle name="Comma 45 3 2 3" xfId="12316" xr:uid="{00000000-0005-0000-0000-000064600000}"/>
    <cellStyle name="Comma 45 3 3 2" xfId="8561" xr:uid="{00000000-0005-0000-0000-0000B5420000}"/>
    <cellStyle name="Comma 45 3 4" xfId="6373" xr:uid="{00000000-0005-0000-0000-0000BF310000}"/>
    <cellStyle name="Comma 45 3 5" xfId="4712" xr:uid="{00000000-0005-0000-0000-000006250000}"/>
    <cellStyle name="Comma 45 3 7" xfId="14482" xr:uid="{00000000-0005-0000-0000-00005A710000}"/>
    <cellStyle name="Comma 45 4 2" xfId="5814" xr:uid="{00000000-0005-0000-0000-0000812D0000}"/>
    <cellStyle name="Comma 45 4 4" xfId="15584" xr:uid="{00000000-0005-0000-0000-0000D5790000}"/>
    <cellStyle name="Comma 46 2" xfId="1486" xr:uid="{00000000-0005-0000-0000-0000A60B0000}"/>
    <cellStyle name="Comma 46 2 2 2" xfId="7485" xr:uid="{00000000-0005-0000-0000-00004B3A0000}"/>
    <cellStyle name="Comma 46 2 3" xfId="3641" xr:uid="{00000000-0005-0000-0000-00009C1C0000}"/>
    <cellStyle name="Comma 46 2 3 3" xfId="13411" xr:uid="{00000000-0005-0000-0000-0000F0680000}"/>
    <cellStyle name="Comma 46 2 4 2" xfId="11257" xr:uid="{00000000-0005-0000-0000-0000FA570000}"/>
    <cellStyle name="Comma 46 2 6" xfId="9661" xr:uid="{00000000-0005-0000-0000-0000414B0000}"/>
    <cellStyle name="Comma 46 3" xfId="958" xr:uid="{00000000-0005-0000-0000-000068070000}"/>
    <cellStyle name="Comma 46 3 3" xfId="10730" xr:uid="{00000000-0005-0000-0000-0000BC530000}"/>
    <cellStyle name="Comma 46 4" xfId="2016" xr:uid="{00000000-0005-0000-0000-0000E30F0000}"/>
    <cellStyle name="Comma 46 4 3" xfId="11786" xr:uid="{00000000-0005-0000-0000-0000375C0000}"/>
    <cellStyle name="Comma 46 5 2" xfId="8031" xr:uid="{00000000-0005-0000-0000-0000883E0000}"/>
    <cellStyle name="Comma 46 6" xfId="5285" xr:uid="{00000000-0005-0000-0000-000054290000}"/>
    <cellStyle name="Comma 46 6 3" xfId="15055" xr:uid="{00000000-0005-0000-0000-0000A8750000}"/>
    <cellStyle name="Comma 46 8" xfId="9134" xr:uid="{00000000-0005-0000-0000-000003470000}"/>
    <cellStyle name="Comma 47" xfId="216" xr:uid="{00000000-0005-0000-0000-00009D010000}"/>
    <cellStyle name="Comma 47 2 2" xfId="2547" xr:uid="{00000000-0005-0000-0000-000011140000}"/>
    <cellStyle name="Comma 47 2 2 3" xfId="12317" xr:uid="{00000000-0005-0000-0000-000065600000}"/>
    <cellStyle name="Comma 47 2 3 2" xfId="8562" xr:uid="{00000000-0005-0000-0000-0000B6420000}"/>
    <cellStyle name="Comma 47 2 4" xfId="6374" xr:uid="{00000000-0005-0000-0000-0000C0310000}"/>
    <cellStyle name="Comma 47 2 5" xfId="4713" xr:uid="{00000000-0005-0000-0000-000007250000}"/>
    <cellStyle name="Comma 47 2 7" xfId="14483" xr:uid="{00000000-0005-0000-0000-00005B710000}"/>
    <cellStyle name="Comma 47 3 2" xfId="5815" xr:uid="{00000000-0005-0000-0000-0000822D0000}"/>
    <cellStyle name="Comma 47 3 4" xfId="15585" xr:uid="{00000000-0005-0000-0000-0000D6790000}"/>
    <cellStyle name="Comma 47 4 2" xfId="6930" xr:uid="{00000000-0005-0000-0000-0000FD350000}"/>
    <cellStyle name="Comma 47 5" xfId="3086" xr:uid="{00000000-0005-0000-0000-00004E180000}"/>
    <cellStyle name="Comma 47 5 3" xfId="12856" xr:uid="{00000000-0005-0000-0000-0000A2640000}"/>
    <cellStyle name="Comma 47 6 2" xfId="10174" xr:uid="{00000000-0005-0000-0000-00006E4F0000}"/>
    <cellStyle name="Comma 47 7" xfId="4154" xr:uid="{00000000-0005-0000-0000-0000C9200000}"/>
    <cellStyle name="Comma 47 9" xfId="13924" xr:uid="{00000000-0005-0000-0000-00001D6D0000}"/>
    <cellStyle name="Comma 48 2" xfId="1496" xr:uid="{00000000-0005-0000-0000-0000BA0B0000}"/>
    <cellStyle name="Comma 48 2 2 2" xfId="7495" xr:uid="{00000000-0005-0000-0000-00005F3A0000}"/>
    <cellStyle name="Comma 48 2 3" xfId="3651" xr:uid="{00000000-0005-0000-0000-0000B01C0000}"/>
    <cellStyle name="Comma 48 2 3 3" xfId="13421" xr:uid="{00000000-0005-0000-0000-000004690000}"/>
    <cellStyle name="Comma 48 2 4 2" xfId="11267" xr:uid="{00000000-0005-0000-0000-00000E580000}"/>
    <cellStyle name="Comma 48 2 6" xfId="9671" xr:uid="{00000000-0005-0000-0000-0000554B0000}"/>
    <cellStyle name="Comma 48 3" xfId="968" xr:uid="{00000000-0005-0000-0000-00007C070000}"/>
    <cellStyle name="Comma 48 3 3" xfId="10740" xr:uid="{00000000-0005-0000-0000-0000D0530000}"/>
    <cellStyle name="Comma 48 4" xfId="2026" xr:uid="{00000000-0005-0000-0000-0000F70F0000}"/>
    <cellStyle name="Comma 48 4 3" xfId="11796" xr:uid="{00000000-0005-0000-0000-00004B5C0000}"/>
    <cellStyle name="Comma 48 5 2" xfId="8041" xr:uid="{00000000-0005-0000-0000-00009C3E0000}"/>
    <cellStyle name="Comma 48 6" xfId="5295" xr:uid="{00000000-0005-0000-0000-000068290000}"/>
    <cellStyle name="Comma 48 6 3" xfId="15065" xr:uid="{00000000-0005-0000-0000-0000BC750000}"/>
    <cellStyle name="Comma 48 8" xfId="9144" xr:uid="{00000000-0005-0000-0000-000017470000}"/>
    <cellStyle name="Comma 49" xfId="388" xr:uid="{00000000-0005-0000-0000-0000E5020000}"/>
    <cellStyle name="Comma 49 2 2" xfId="2647" xr:uid="{00000000-0005-0000-0000-0000C9140000}"/>
    <cellStyle name="Comma 49 2 2 3" xfId="12417" xr:uid="{00000000-0005-0000-0000-00001D610000}"/>
    <cellStyle name="Comma 49 2 3 2" xfId="8662" xr:uid="{00000000-0005-0000-0000-00006E430000}"/>
    <cellStyle name="Comma 49 2 4" xfId="6474" xr:uid="{00000000-0005-0000-0000-000078320000}"/>
    <cellStyle name="Comma 49 2 5" xfId="4813" xr:uid="{00000000-0005-0000-0000-0000BF250000}"/>
    <cellStyle name="Comma 49 2 7" xfId="14583" xr:uid="{00000000-0005-0000-0000-000013720000}"/>
    <cellStyle name="Comma 49 3 2" xfId="5915" xr:uid="{00000000-0005-0000-0000-00003A2E0000}"/>
    <cellStyle name="Comma 49 3 4" xfId="15685" xr:uid="{00000000-0005-0000-0000-00008E7A0000}"/>
    <cellStyle name="Comma 49 4 2" xfId="7030" xr:uid="{00000000-0005-0000-0000-0000B5360000}"/>
    <cellStyle name="Comma 49 5" xfId="3186" xr:uid="{00000000-0005-0000-0000-000006190000}"/>
    <cellStyle name="Comma 49 5 3" xfId="12956" xr:uid="{00000000-0005-0000-0000-00005A650000}"/>
    <cellStyle name="Comma 49 6 2" xfId="10274" xr:uid="{00000000-0005-0000-0000-000026500000}"/>
    <cellStyle name="Comma 49 7" xfId="4254" xr:uid="{00000000-0005-0000-0000-000081210000}"/>
    <cellStyle name="Comma 49 9" xfId="14024" xr:uid="{00000000-0005-0000-0000-0000D56D0000}"/>
    <cellStyle name="Comma 5 10" xfId="104" xr:uid="{00000000-0005-0000-0000-0000B6000000}"/>
    <cellStyle name="Comma 5 10 10 2" xfId="7983" xr:uid="{00000000-0005-0000-0000-00002A3E0000}"/>
    <cellStyle name="Comma 5 10 11" xfId="5237" xr:uid="{00000000-0005-0000-0000-0000F6280000}"/>
    <cellStyle name="Comma 5 10 11 3" xfId="15007" xr:uid="{00000000-0005-0000-0000-00004A750000}"/>
    <cellStyle name="Comma 5 10 13" xfId="9086" xr:uid="{00000000-0005-0000-0000-0000A5460000}"/>
    <cellStyle name="Comma 5 10 2" xfId="321" xr:uid="{00000000-0005-0000-0000-00005E020000}"/>
    <cellStyle name="Comma 5 10 2 2 2" xfId="2607" xr:uid="{00000000-0005-0000-0000-000079140000}"/>
    <cellStyle name="Comma 5 10 2 2 2 3" xfId="12377" xr:uid="{00000000-0005-0000-0000-0000CD600000}"/>
    <cellStyle name="Comma 5 10 2 2 3 2" xfId="8622" xr:uid="{00000000-0005-0000-0000-00001E430000}"/>
    <cellStyle name="Comma 5 10 2 2 4" xfId="6434" xr:uid="{00000000-0005-0000-0000-000028320000}"/>
    <cellStyle name="Comma 5 10 2 2 5" xfId="4773" xr:uid="{00000000-0005-0000-0000-00006F250000}"/>
    <cellStyle name="Comma 5 10 2 2 7" xfId="14543" xr:uid="{00000000-0005-0000-0000-0000C3710000}"/>
    <cellStyle name="Comma 5 10 2 3 2" xfId="5875" xr:uid="{00000000-0005-0000-0000-0000EA2D0000}"/>
    <cellStyle name="Comma 5 10 2 3 4" xfId="15645" xr:uid="{00000000-0005-0000-0000-00003E7A0000}"/>
    <cellStyle name="Comma 5 10 2 4 2" xfId="6990" xr:uid="{00000000-0005-0000-0000-000065360000}"/>
    <cellStyle name="Comma 5 10 2 5" xfId="3146" xr:uid="{00000000-0005-0000-0000-0000B6180000}"/>
    <cellStyle name="Comma 5 10 2 5 3" xfId="12916" xr:uid="{00000000-0005-0000-0000-00000A650000}"/>
    <cellStyle name="Comma 5 10 2 6 2" xfId="10234" xr:uid="{00000000-0005-0000-0000-0000D64F0000}"/>
    <cellStyle name="Comma 5 10 2 7" xfId="4214" xr:uid="{00000000-0005-0000-0000-000031210000}"/>
    <cellStyle name="Comma 5 10 2 9" xfId="13984" xr:uid="{00000000-0005-0000-0000-0000856D0000}"/>
    <cellStyle name="Comma 5 10 3 2" xfId="1621" xr:uid="{00000000-0005-0000-0000-0000B70C0000}"/>
    <cellStyle name="Comma 5 10 3 2 2 2" xfId="7620" xr:uid="{00000000-0005-0000-0000-00005C3B0000}"/>
    <cellStyle name="Comma 5 10 3 2 3" xfId="3776" xr:uid="{00000000-0005-0000-0000-0000AD1D0000}"/>
    <cellStyle name="Comma 5 10 3 2 3 3" xfId="13546" xr:uid="{00000000-0005-0000-0000-0000016A0000}"/>
    <cellStyle name="Comma 5 10 3 2 4 2" xfId="11392" xr:uid="{00000000-0005-0000-0000-00000B590000}"/>
    <cellStyle name="Comma 5 10 3 2 6" xfId="9796" xr:uid="{00000000-0005-0000-0000-0000524C0000}"/>
    <cellStyle name="Comma 5 10 3 3" xfId="1093" xr:uid="{00000000-0005-0000-0000-000079080000}"/>
    <cellStyle name="Comma 5 10 3 3 3" xfId="10865" xr:uid="{00000000-0005-0000-0000-0000CD540000}"/>
    <cellStyle name="Comma 5 10 3 4" xfId="2151" xr:uid="{00000000-0005-0000-0000-0000F4100000}"/>
    <cellStyle name="Comma 5 10 3 4 3" xfId="11921" xr:uid="{00000000-0005-0000-0000-0000485D0000}"/>
    <cellStyle name="Comma 5 10 3 5 2" xfId="8166" xr:uid="{00000000-0005-0000-0000-0000993F0000}"/>
    <cellStyle name="Comma 5 10 3 6" xfId="5420" xr:uid="{00000000-0005-0000-0000-0000652A0000}"/>
    <cellStyle name="Comma 5 10 3 6 3" xfId="15190" xr:uid="{00000000-0005-0000-0000-0000B9760000}"/>
    <cellStyle name="Comma 5 10 3 8" xfId="9269" xr:uid="{00000000-0005-0000-0000-000014480000}"/>
    <cellStyle name="Comma 5 10 4" xfId="587" xr:uid="{00000000-0005-0000-0000-00006F040000}"/>
    <cellStyle name="Comma 5 10 4 2 2" xfId="2793" xr:uid="{00000000-0005-0000-0000-0000E9150000}"/>
    <cellStyle name="Comma 5 10 4 2 2 3" xfId="12563" xr:uid="{00000000-0005-0000-0000-00003D620000}"/>
    <cellStyle name="Comma 5 10 4 2 3 2" xfId="8808" xr:uid="{00000000-0005-0000-0000-00008E440000}"/>
    <cellStyle name="Comma 5 10 4 2 4" xfId="6620" xr:uid="{00000000-0005-0000-0000-000098330000}"/>
    <cellStyle name="Comma 5 10 4 2 5" xfId="4959" xr:uid="{00000000-0005-0000-0000-0000DF260000}"/>
    <cellStyle name="Comma 5 10 4 2 7" xfId="14729" xr:uid="{00000000-0005-0000-0000-000033730000}"/>
    <cellStyle name="Comma 5 10 4 3 2" xfId="6061" xr:uid="{00000000-0005-0000-0000-00005A2F0000}"/>
    <cellStyle name="Comma 5 10 4 3 4" xfId="15831" xr:uid="{00000000-0005-0000-0000-0000AE7B0000}"/>
    <cellStyle name="Comma 5 10 4 4 2" xfId="7176" xr:uid="{00000000-0005-0000-0000-0000D5370000}"/>
    <cellStyle name="Comma 5 10 4 5" xfId="3332" xr:uid="{00000000-0005-0000-0000-0000261A0000}"/>
    <cellStyle name="Comma 5 10 4 5 3" xfId="13102" xr:uid="{00000000-0005-0000-0000-00007A660000}"/>
    <cellStyle name="Comma 5 10 4 6 2" xfId="10420" xr:uid="{00000000-0005-0000-0000-000046510000}"/>
    <cellStyle name="Comma 5 10 4 7" xfId="4400" xr:uid="{00000000-0005-0000-0000-0000A1220000}"/>
    <cellStyle name="Comma 5 10 4 9" xfId="14170" xr:uid="{00000000-0005-0000-0000-0000F56E0000}"/>
    <cellStyle name="Comma 5 10 5 2" xfId="1803" xr:uid="{00000000-0005-0000-0000-0000230E0000}"/>
    <cellStyle name="Comma 5 10 5 2 2 2" xfId="7802" xr:uid="{00000000-0005-0000-0000-0000C83C0000}"/>
    <cellStyle name="Comma 5 10 5 2 3" xfId="3958" xr:uid="{00000000-0005-0000-0000-0000191F0000}"/>
    <cellStyle name="Comma 5 10 5 2 3 3" xfId="13728" xr:uid="{00000000-0005-0000-0000-00006D6B0000}"/>
    <cellStyle name="Comma 5 10 5 2 4 2" xfId="11574" xr:uid="{00000000-0005-0000-0000-0000775A0000}"/>
    <cellStyle name="Comma 5 10 5 2 6" xfId="9978" xr:uid="{00000000-0005-0000-0000-0000BE4D0000}"/>
    <cellStyle name="Comma 5 10 5 3" xfId="1275" xr:uid="{00000000-0005-0000-0000-0000E5090000}"/>
    <cellStyle name="Comma 5 10 5 3 3" xfId="11047" xr:uid="{00000000-0005-0000-0000-000039560000}"/>
    <cellStyle name="Comma 5 10 5 4" xfId="2333" xr:uid="{00000000-0005-0000-0000-000060120000}"/>
    <cellStyle name="Comma 5 10 5 4 3" xfId="12103" xr:uid="{00000000-0005-0000-0000-0000B45E0000}"/>
    <cellStyle name="Comma 5 10 5 5 2" xfId="8348" xr:uid="{00000000-0005-0000-0000-000005410000}"/>
    <cellStyle name="Comma 5 10 5 6" xfId="5602" xr:uid="{00000000-0005-0000-0000-0000D12B0000}"/>
    <cellStyle name="Comma 5 10 5 6 3" xfId="15372" xr:uid="{00000000-0005-0000-0000-000025780000}"/>
    <cellStyle name="Comma 5 10 5 8" xfId="9451" xr:uid="{00000000-0005-0000-0000-000080490000}"/>
    <cellStyle name="Comma 5 10 6" xfId="821" xr:uid="{00000000-0005-0000-0000-000048060000}"/>
    <cellStyle name="Comma 5 10 6 2 2" xfId="2974" xr:uid="{00000000-0005-0000-0000-000053170000}"/>
    <cellStyle name="Comma 5 10 6 2 2 3" xfId="12744" xr:uid="{00000000-0005-0000-0000-0000A7630000}"/>
    <cellStyle name="Comma 5 10 6 2 3 2" xfId="8989" xr:uid="{00000000-0005-0000-0000-0000F8450000}"/>
    <cellStyle name="Comma 5 10 6 2 4" xfId="6801" xr:uid="{00000000-0005-0000-0000-000002350000}"/>
    <cellStyle name="Comma 5 10 6 2 5" xfId="5140" xr:uid="{00000000-0005-0000-0000-000049280000}"/>
    <cellStyle name="Comma 5 10 6 2 7" xfId="14910" xr:uid="{00000000-0005-0000-0000-00009D740000}"/>
    <cellStyle name="Comma 5 10 6 3 2" xfId="6243" xr:uid="{00000000-0005-0000-0000-0000C4300000}"/>
    <cellStyle name="Comma 5 10 6 3 4" xfId="16012" xr:uid="{00000000-0005-0000-0000-0000187D0000}"/>
    <cellStyle name="Comma 5 10 6 4 2" xfId="7358" xr:uid="{00000000-0005-0000-0000-00003F390000}"/>
    <cellStyle name="Comma 5 10 6 5" xfId="3514" xr:uid="{00000000-0005-0000-0000-0000901B0000}"/>
    <cellStyle name="Comma 5 10 6 5 3" xfId="13284" xr:uid="{00000000-0005-0000-0000-0000E4670000}"/>
    <cellStyle name="Comma 5 10 6 6 2" xfId="10602" xr:uid="{00000000-0005-0000-0000-0000B0520000}"/>
    <cellStyle name="Comma 5 10 6 7" xfId="4582" xr:uid="{00000000-0005-0000-0000-00000B240000}"/>
    <cellStyle name="Comma 5 10 6 9" xfId="14352" xr:uid="{00000000-0005-0000-0000-00005F700000}"/>
    <cellStyle name="Comma 5 10 7 2" xfId="2509" xr:uid="{00000000-0005-0000-0000-0000C2130000}"/>
    <cellStyle name="Comma 5 10 7 2 3" xfId="12279" xr:uid="{00000000-0005-0000-0000-000016600000}"/>
    <cellStyle name="Comma 5 10 7 3 2" xfId="8524" xr:uid="{00000000-0005-0000-0000-000067420000}"/>
    <cellStyle name="Comma 5 10 7 4" xfId="6336" xr:uid="{00000000-0005-0000-0000-000071310000}"/>
    <cellStyle name="Comma 5 10 7 5" xfId="4675" xr:uid="{00000000-0005-0000-0000-0000B8240000}"/>
    <cellStyle name="Comma 5 10 7 7" xfId="14445" xr:uid="{00000000-0005-0000-0000-00000C710000}"/>
    <cellStyle name="Comma 5 10 8 2" xfId="5777" xr:uid="{00000000-0005-0000-0000-0000332D0000}"/>
    <cellStyle name="Comma 5 10 8 4" xfId="15546" xr:uid="{00000000-0005-0000-0000-000087790000}"/>
    <cellStyle name="Comma 5 10 9 2" xfId="6892" xr:uid="{00000000-0005-0000-0000-0000AF350000}"/>
    <cellStyle name="Comma 5 11" xfId="108" xr:uid="{00000000-0005-0000-0000-0000C6000000}"/>
    <cellStyle name="Comma 5 11 10 2" xfId="7987" xr:uid="{00000000-0005-0000-0000-0000353E0000}"/>
    <cellStyle name="Comma 5 11 11" xfId="5241" xr:uid="{00000000-0005-0000-0000-000001290000}"/>
    <cellStyle name="Comma 5 11 11 3" xfId="15011" xr:uid="{00000000-0005-0000-0000-000055750000}"/>
    <cellStyle name="Comma 5 11 13" xfId="9090" xr:uid="{00000000-0005-0000-0000-0000B0460000}"/>
    <cellStyle name="Comma 5 11 2" xfId="325" xr:uid="{00000000-0005-0000-0000-00006A020000}"/>
    <cellStyle name="Comma 5 11 2 2 2" xfId="2611" xr:uid="{00000000-0005-0000-0000-000084140000}"/>
    <cellStyle name="Comma 5 11 2 2 2 3" xfId="12381" xr:uid="{00000000-0005-0000-0000-0000D8600000}"/>
    <cellStyle name="Comma 5 11 2 2 3 2" xfId="8626" xr:uid="{00000000-0005-0000-0000-000029430000}"/>
    <cellStyle name="Comma 5 11 2 2 4" xfId="6438" xr:uid="{00000000-0005-0000-0000-000033320000}"/>
    <cellStyle name="Comma 5 11 2 2 5" xfId="4777" xr:uid="{00000000-0005-0000-0000-00007A250000}"/>
    <cellStyle name="Comma 5 11 2 2 7" xfId="14547" xr:uid="{00000000-0005-0000-0000-0000CE710000}"/>
    <cellStyle name="Comma 5 11 2 3 2" xfId="5879" xr:uid="{00000000-0005-0000-0000-0000F52D0000}"/>
    <cellStyle name="Comma 5 11 2 3 4" xfId="15649" xr:uid="{00000000-0005-0000-0000-0000497A0000}"/>
    <cellStyle name="Comma 5 11 2 4 2" xfId="6994" xr:uid="{00000000-0005-0000-0000-000070360000}"/>
    <cellStyle name="Comma 5 11 2 5" xfId="3150" xr:uid="{00000000-0005-0000-0000-0000C1180000}"/>
    <cellStyle name="Comma 5 11 2 5 3" xfId="12920" xr:uid="{00000000-0005-0000-0000-000015650000}"/>
    <cellStyle name="Comma 5 11 2 6 2" xfId="10238" xr:uid="{00000000-0005-0000-0000-0000E14F0000}"/>
    <cellStyle name="Comma 5 11 2 7" xfId="4218" xr:uid="{00000000-0005-0000-0000-00003C210000}"/>
    <cellStyle name="Comma 5 11 2 9" xfId="13988" xr:uid="{00000000-0005-0000-0000-0000906D0000}"/>
    <cellStyle name="Comma 5 11 3 2" xfId="1625" xr:uid="{00000000-0005-0000-0000-0000C20C0000}"/>
    <cellStyle name="Comma 5 11 3 2 2 2" xfId="7624" xr:uid="{00000000-0005-0000-0000-0000673B0000}"/>
    <cellStyle name="Comma 5 11 3 2 3" xfId="3780" xr:uid="{00000000-0005-0000-0000-0000B81D0000}"/>
    <cellStyle name="Comma 5 11 3 2 3 3" xfId="13550" xr:uid="{00000000-0005-0000-0000-00000C6A0000}"/>
    <cellStyle name="Comma 5 11 3 2 4 2" xfId="11396" xr:uid="{00000000-0005-0000-0000-000016590000}"/>
    <cellStyle name="Comma 5 11 3 2 6" xfId="9800" xr:uid="{00000000-0005-0000-0000-00005D4C0000}"/>
    <cellStyle name="Comma 5 11 3 3" xfId="1097" xr:uid="{00000000-0005-0000-0000-000084080000}"/>
    <cellStyle name="Comma 5 11 3 3 3" xfId="10869" xr:uid="{00000000-0005-0000-0000-0000D8540000}"/>
    <cellStyle name="Comma 5 11 3 4" xfId="2155" xr:uid="{00000000-0005-0000-0000-0000FF100000}"/>
    <cellStyle name="Comma 5 11 3 4 3" xfId="11925" xr:uid="{00000000-0005-0000-0000-0000535D0000}"/>
    <cellStyle name="Comma 5 11 3 5 2" xfId="8170" xr:uid="{00000000-0005-0000-0000-0000A43F0000}"/>
    <cellStyle name="Comma 5 11 3 6" xfId="5424" xr:uid="{00000000-0005-0000-0000-0000702A0000}"/>
    <cellStyle name="Comma 5 11 3 6 3" xfId="15194" xr:uid="{00000000-0005-0000-0000-0000C4760000}"/>
    <cellStyle name="Comma 5 11 3 8" xfId="9273" xr:uid="{00000000-0005-0000-0000-00001F480000}"/>
    <cellStyle name="Comma 5 11 4" xfId="591" xr:uid="{00000000-0005-0000-0000-00007A040000}"/>
    <cellStyle name="Comma 5 11 4 2 2" xfId="2797" xr:uid="{00000000-0005-0000-0000-0000F4150000}"/>
    <cellStyle name="Comma 5 11 4 2 2 3" xfId="12567" xr:uid="{00000000-0005-0000-0000-000048620000}"/>
    <cellStyle name="Comma 5 11 4 2 3 2" xfId="8812" xr:uid="{00000000-0005-0000-0000-000099440000}"/>
    <cellStyle name="Comma 5 11 4 2 4" xfId="6624" xr:uid="{00000000-0005-0000-0000-0000A3330000}"/>
    <cellStyle name="Comma 5 11 4 2 5" xfId="4963" xr:uid="{00000000-0005-0000-0000-0000EA260000}"/>
    <cellStyle name="Comma 5 11 4 2 7" xfId="14733" xr:uid="{00000000-0005-0000-0000-00003E730000}"/>
    <cellStyle name="Comma 5 11 4 3 2" xfId="6065" xr:uid="{00000000-0005-0000-0000-0000652F0000}"/>
    <cellStyle name="Comma 5 11 4 3 4" xfId="15835" xr:uid="{00000000-0005-0000-0000-0000B97B0000}"/>
    <cellStyle name="Comma 5 11 4 4 2" xfId="7180" xr:uid="{00000000-0005-0000-0000-0000E0370000}"/>
    <cellStyle name="Comma 5 11 4 5" xfId="3336" xr:uid="{00000000-0005-0000-0000-0000311A0000}"/>
    <cellStyle name="Comma 5 11 4 5 3" xfId="13106" xr:uid="{00000000-0005-0000-0000-000085660000}"/>
    <cellStyle name="Comma 5 11 4 6 2" xfId="10424" xr:uid="{00000000-0005-0000-0000-000051510000}"/>
    <cellStyle name="Comma 5 11 4 7" xfId="4404" xr:uid="{00000000-0005-0000-0000-0000AC220000}"/>
    <cellStyle name="Comma 5 11 4 9" xfId="14174" xr:uid="{00000000-0005-0000-0000-0000006F0000}"/>
    <cellStyle name="Comma 5 11 5 2" xfId="1807" xr:uid="{00000000-0005-0000-0000-00002E0E0000}"/>
    <cellStyle name="Comma 5 11 5 2 2 2" xfId="7806" xr:uid="{00000000-0005-0000-0000-0000D33C0000}"/>
    <cellStyle name="Comma 5 11 5 2 3" xfId="3962" xr:uid="{00000000-0005-0000-0000-0000241F0000}"/>
    <cellStyle name="Comma 5 11 5 2 3 3" xfId="13732" xr:uid="{00000000-0005-0000-0000-0000786B0000}"/>
    <cellStyle name="Comma 5 11 5 2 4 2" xfId="11578" xr:uid="{00000000-0005-0000-0000-0000825A0000}"/>
    <cellStyle name="Comma 5 11 5 2 6" xfId="9982" xr:uid="{00000000-0005-0000-0000-0000C94D0000}"/>
    <cellStyle name="Comma 5 11 5 3" xfId="1279" xr:uid="{00000000-0005-0000-0000-0000F0090000}"/>
    <cellStyle name="Comma 5 11 5 3 3" xfId="11051" xr:uid="{00000000-0005-0000-0000-000044560000}"/>
    <cellStyle name="Comma 5 11 5 4" xfId="2337" xr:uid="{00000000-0005-0000-0000-00006B120000}"/>
    <cellStyle name="Comma 5 11 5 4 3" xfId="12107" xr:uid="{00000000-0005-0000-0000-0000BF5E0000}"/>
    <cellStyle name="Comma 5 11 5 5 2" xfId="8352" xr:uid="{00000000-0005-0000-0000-000010410000}"/>
    <cellStyle name="Comma 5 11 5 6" xfId="5606" xr:uid="{00000000-0005-0000-0000-0000DC2B0000}"/>
    <cellStyle name="Comma 5 11 5 6 3" xfId="15376" xr:uid="{00000000-0005-0000-0000-000030780000}"/>
    <cellStyle name="Comma 5 11 5 8" xfId="9455" xr:uid="{00000000-0005-0000-0000-00008B490000}"/>
    <cellStyle name="Comma 5 11 6" xfId="825" xr:uid="{00000000-0005-0000-0000-000053060000}"/>
    <cellStyle name="Comma 5 11 6 2 2" xfId="2978" xr:uid="{00000000-0005-0000-0000-00005E170000}"/>
    <cellStyle name="Comma 5 11 6 2 2 3" xfId="12748" xr:uid="{00000000-0005-0000-0000-0000B2630000}"/>
    <cellStyle name="Comma 5 11 6 2 3 2" xfId="8993" xr:uid="{00000000-0005-0000-0000-000003460000}"/>
    <cellStyle name="Comma 5 11 6 2 4" xfId="6805" xr:uid="{00000000-0005-0000-0000-00000D350000}"/>
    <cellStyle name="Comma 5 11 6 2 5" xfId="5144" xr:uid="{00000000-0005-0000-0000-000054280000}"/>
    <cellStyle name="Comma 5 11 6 2 7" xfId="14914" xr:uid="{00000000-0005-0000-0000-0000A8740000}"/>
    <cellStyle name="Comma 5 11 6 3 2" xfId="6247" xr:uid="{00000000-0005-0000-0000-0000CF300000}"/>
    <cellStyle name="Comma 5 11 6 4" xfId="2420" xr:uid="{00000000-0005-0000-0000-000020130000}"/>
    <cellStyle name="Comma 5 11 6 4 3" xfId="12190" xr:uid="{00000000-0005-0000-0000-0000745F0000}"/>
    <cellStyle name="Comma 5 11 6 5 2" xfId="8435" xr:uid="{00000000-0005-0000-0000-0000C5410000}"/>
    <cellStyle name="Comma 5 11 6 6" xfId="5689" xr:uid="{00000000-0005-0000-0000-0000912C0000}"/>
    <cellStyle name="Comma 5 11 6 6 3" xfId="15459" xr:uid="{00000000-0005-0000-0000-0000E5780000}"/>
    <cellStyle name="Comma 5 11 6 8" xfId="9538" xr:uid="{00000000-0005-0000-0000-0000404A0000}"/>
    <cellStyle name="Comma 5 11 7" xfId="1443" xr:uid="{00000000-0005-0000-0000-0000520B0000}"/>
    <cellStyle name="Comma 5 11 7 2 2" xfId="7442" xr:uid="{00000000-0005-0000-0000-0000F7390000}"/>
    <cellStyle name="Comma 5 11 7 3" xfId="3598" xr:uid="{00000000-0005-0000-0000-0000481C0000}"/>
    <cellStyle name="Comma 5 11 7 3 3" xfId="13368" xr:uid="{00000000-0005-0000-0000-00009C680000}"/>
    <cellStyle name="Comma 5 11 7 4 2" xfId="11214" xr:uid="{00000000-0005-0000-0000-0000A6570000}"/>
    <cellStyle name="Comma 5 11 7 6" xfId="9618" xr:uid="{00000000-0005-0000-0000-0000ED4A0000}"/>
    <cellStyle name="Comma 5 11 8" xfId="915" xr:uid="{00000000-0005-0000-0000-000014070000}"/>
    <cellStyle name="Comma 5 11 8 3" xfId="10687" xr:uid="{00000000-0005-0000-0000-000068530000}"/>
    <cellStyle name="Comma 5 11 9" xfId="1973" xr:uid="{00000000-0005-0000-0000-0000900F0000}"/>
    <cellStyle name="Comma 5 11 9 3" xfId="11744" xr:uid="{00000000-0005-0000-0000-0000E45B0000}"/>
    <cellStyle name="Comma 5 12 10" xfId="3061" xr:uid="{00000000-0005-0000-0000-00001B180000}"/>
    <cellStyle name="Comma 5 12 10 3" xfId="12831" xr:uid="{00000000-0005-0000-0000-00006F640000}"/>
    <cellStyle name="Comma 5 12 11 2" xfId="10149" xr:uid="{00000000-0005-0000-0000-00003B4F0000}"/>
    <cellStyle name="Comma 5 12 12" xfId="4129" xr:uid="{00000000-0005-0000-0000-000096200000}"/>
    <cellStyle name="Comma 5 12 14" xfId="13899" xr:uid="{00000000-0005-0000-0000-0000EA6C0000}"/>
    <cellStyle name="Comma 5 12 2 2" xfId="1535" xr:uid="{00000000-0005-0000-0000-0000190C0000}"/>
    <cellStyle name="Comma 5 12 2 2 2 2" xfId="7534" xr:uid="{00000000-0005-0000-0000-0000BE3A0000}"/>
    <cellStyle name="Comma 5 12 2 2 3" xfId="3690" xr:uid="{00000000-0005-0000-0000-00000F1D0000}"/>
    <cellStyle name="Comma 5 12 2 2 3 3" xfId="13460" xr:uid="{00000000-0005-0000-0000-000063690000}"/>
    <cellStyle name="Comma 5 12 2 2 4 2" xfId="11306" xr:uid="{00000000-0005-0000-0000-00006D580000}"/>
    <cellStyle name="Comma 5 12 2 2 6" xfId="9710" xr:uid="{00000000-0005-0000-0000-0000B44B0000}"/>
    <cellStyle name="Comma 5 12 2 3" xfId="1007" xr:uid="{00000000-0005-0000-0000-0000DB070000}"/>
    <cellStyle name="Comma 5 12 2 3 3" xfId="10779" xr:uid="{00000000-0005-0000-0000-00002F540000}"/>
    <cellStyle name="Comma 5 12 2 4" xfId="2065" xr:uid="{00000000-0005-0000-0000-000056100000}"/>
    <cellStyle name="Comma 5 12 2 4 3" xfId="11835" xr:uid="{00000000-0005-0000-0000-0000AA5C0000}"/>
    <cellStyle name="Comma 5 12 2 5 2" xfId="8080" xr:uid="{00000000-0005-0000-0000-0000FB3E0000}"/>
    <cellStyle name="Comma 5 12 2 6" xfId="5334" xr:uid="{00000000-0005-0000-0000-0000C7290000}"/>
    <cellStyle name="Comma 5 12 2 6 3" xfId="15104" xr:uid="{00000000-0005-0000-0000-00001B760000}"/>
    <cellStyle name="Comma 5 12 2 8" xfId="9183" xr:uid="{00000000-0005-0000-0000-000076470000}"/>
    <cellStyle name="Comma 5 12 3" xfId="473" xr:uid="{00000000-0005-0000-0000-00009F030000}"/>
    <cellStyle name="Comma 5 12 3 2 2" xfId="2706" xr:uid="{00000000-0005-0000-0000-00004D150000}"/>
    <cellStyle name="Comma 5 12 3 2 2 3" xfId="12476" xr:uid="{00000000-0005-0000-0000-0000A1610000}"/>
    <cellStyle name="Comma 5 12 3 2 3 2" xfId="8721" xr:uid="{00000000-0005-0000-0000-0000F2430000}"/>
    <cellStyle name="Comma 5 12 3 2 4" xfId="6533" xr:uid="{00000000-0005-0000-0000-0000FC320000}"/>
    <cellStyle name="Comma 5 12 3 2 5" xfId="4872" xr:uid="{00000000-0005-0000-0000-000043260000}"/>
    <cellStyle name="Comma 5 12 3 2 7" xfId="14642" xr:uid="{00000000-0005-0000-0000-000097720000}"/>
    <cellStyle name="Comma 5 12 3 3 2" xfId="5974" xr:uid="{00000000-0005-0000-0000-0000BE2E0000}"/>
    <cellStyle name="Comma 5 12 3 3 4" xfId="15744" xr:uid="{00000000-0005-0000-0000-0000127B0000}"/>
    <cellStyle name="Comma 5 12 3 4 2" xfId="7089" xr:uid="{00000000-0005-0000-0000-000039370000}"/>
    <cellStyle name="Comma 5 12 3 5" xfId="3245" xr:uid="{00000000-0005-0000-0000-00008A190000}"/>
    <cellStyle name="Comma 5 12 3 5 3" xfId="13015" xr:uid="{00000000-0005-0000-0000-0000DE650000}"/>
    <cellStyle name="Comma 5 12 3 6 2" xfId="10333" xr:uid="{00000000-0005-0000-0000-0000AA500000}"/>
    <cellStyle name="Comma 5 12 3 7" xfId="4313" xr:uid="{00000000-0005-0000-0000-000005220000}"/>
    <cellStyle name="Comma 5 12 3 9" xfId="14083" xr:uid="{00000000-0005-0000-0000-0000596E0000}"/>
    <cellStyle name="Comma 5 12 4 2" xfId="1717" xr:uid="{00000000-0005-0000-0000-0000890D0000}"/>
    <cellStyle name="Comma 5 12 4 2 2 2" xfId="7716" xr:uid="{00000000-0005-0000-0000-00002E3C0000}"/>
    <cellStyle name="Comma 5 12 4 2 3" xfId="3872" xr:uid="{00000000-0005-0000-0000-00007F1E0000}"/>
    <cellStyle name="Comma 5 12 4 2 3 3" xfId="13642" xr:uid="{00000000-0005-0000-0000-0000D36A0000}"/>
    <cellStyle name="Comma 5 12 4 2 4 2" xfId="11488" xr:uid="{00000000-0005-0000-0000-0000DD590000}"/>
    <cellStyle name="Comma 5 12 4 2 6" xfId="9892" xr:uid="{00000000-0005-0000-0000-0000244D0000}"/>
    <cellStyle name="Comma 5 12 4 3" xfId="1189" xr:uid="{00000000-0005-0000-0000-00004B090000}"/>
    <cellStyle name="Comma 5 12 4 3 3" xfId="10961" xr:uid="{00000000-0005-0000-0000-00009F550000}"/>
    <cellStyle name="Comma 5 12 4 4" xfId="2247" xr:uid="{00000000-0005-0000-0000-0000C6110000}"/>
    <cellStyle name="Comma 5 12 4 4 3" xfId="12017" xr:uid="{00000000-0005-0000-0000-00001A5E0000}"/>
    <cellStyle name="Comma 5 12 4 5 2" xfId="8262" xr:uid="{00000000-0005-0000-0000-00006B400000}"/>
    <cellStyle name="Comma 5 12 4 6" xfId="5516" xr:uid="{00000000-0005-0000-0000-0000372B0000}"/>
    <cellStyle name="Comma 5 12 4 6 3" xfId="15286" xr:uid="{00000000-0005-0000-0000-00008B770000}"/>
    <cellStyle name="Comma 5 12 4 8" xfId="9365" xr:uid="{00000000-0005-0000-0000-0000E6480000}"/>
    <cellStyle name="Comma 5 12 5" xfId="709" xr:uid="{00000000-0005-0000-0000-000078050000}"/>
    <cellStyle name="Comma 5 12 5 2 2" xfId="2888" xr:uid="{00000000-0005-0000-0000-0000B9160000}"/>
    <cellStyle name="Comma 5 12 5 2 2 3" xfId="12658" xr:uid="{00000000-0005-0000-0000-00000D630000}"/>
    <cellStyle name="Comma 5 12 5 2 3 2" xfId="8903" xr:uid="{00000000-0005-0000-0000-00005E450000}"/>
    <cellStyle name="Comma 5 12 5 2 4" xfId="6715" xr:uid="{00000000-0005-0000-0000-000068340000}"/>
    <cellStyle name="Comma 5 12 5 2 5" xfId="5054" xr:uid="{00000000-0005-0000-0000-0000AF270000}"/>
    <cellStyle name="Comma 5 12 5 2 7" xfId="14824" xr:uid="{00000000-0005-0000-0000-000003740000}"/>
    <cellStyle name="Comma 5 12 5 3 2" xfId="6156" xr:uid="{00000000-0005-0000-0000-00002A300000}"/>
    <cellStyle name="Comma 5 12 5 3 4" xfId="15926" xr:uid="{00000000-0005-0000-0000-00007E7C0000}"/>
    <cellStyle name="Comma 5 12 5 4 2" xfId="7271" xr:uid="{00000000-0005-0000-0000-0000A5380000}"/>
    <cellStyle name="Comma 5 12 5 5" xfId="3427" xr:uid="{00000000-0005-0000-0000-0000F61A0000}"/>
    <cellStyle name="Comma 5 12 5 5 3" xfId="13197" xr:uid="{00000000-0005-0000-0000-00004A670000}"/>
    <cellStyle name="Comma 5 12 5 6 2" xfId="10515" xr:uid="{00000000-0005-0000-0000-000016520000}"/>
    <cellStyle name="Comma 5 12 5 7" xfId="4495" xr:uid="{00000000-0005-0000-0000-000071230000}"/>
    <cellStyle name="Comma 5 12 5 9" xfId="14265" xr:uid="{00000000-0005-0000-0000-0000C56F0000}"/>
    <cellStyle name="Comma 5 12 6 2" xfId="1898" xr:uid="{00000000-0005-0000-0000-0000F30E0000}"/>
    <cellStyle name="Comma 5 12 6 2 2 2" xfId="7897" xr:uid="{00000000-0005-0000-0000-0000983D0000}"/>
    <cellStyle name="Comma 5 12 6 2 3" xfId="4053" xr:uid="{00000000-0005-0000-0000-0000E91F0000}"/>
    <cellStyle name="Comma 5 12 6 2 3 3" xfId="13823" xr:uid="{00000000-0005-0000-0000-00003D6C0000}"/>
    <cellStyle name="Comma 5 12 6 2 4 2" xfId="11669" xr:uid="{00000000-0005-0000-0000-0000475B0000}"/>
    <cellStyle name="Comma 5 12 6 2 6" xfId="10073" xr:uid="{00000000-0005-0000-0000-00008E4E0000}"/>
    <cellStyle name="Comma 5 12 6 3" xfId="1370" xr:uid="{00000000-0005-0000-0000-0000B50A0000}"/>
    <cellStyle name="Comma 5 12 6 3 3" xfId="11141" xr:uid="{00000000-0005-0000-0000-000009570000}"/>
    <cellStyle name="Comma 5 12 6 4 2" xfId="7369" xr:uid="{00000000-0005-0000-0000-00005A390000}"/>
    <cellStyle name="Comma 5 12 6 5" xfId="3525" xr:uid="{00000000-0005-0000-0000-0000AB1B0000}"/>
    <cellStyle name="Comma 5 12 6 5 3" xfId="13295" xr:uid="{00000000-0005-0000-0000-0000FF670000}"/>
    <cellStyle name="Comma 5 12 6 6 2" xfId="10613" xr:uid="{00000000-0005-0000-0000-0000CB520000}"/>
    <cellStyle name="Comma 5 12 6 7" xfId="4593" xr:uid="{00000000-0005-0000-0000-000026240000}"/>
    <cellStyle name="Comma 5 12 6 9" xfId="14363" xr:uid="{00000000-0005-0000-0000-00007A700000}"/>
    <cellStyle name="Comma 5 12 7 2" xfId="2520" xr:uid="{00000000-0005-0000-0000-0000DD130000}"/>
    <cellStyle name="Comma 5 12 7 2 3" xfId="12290" xr:uid="{00000000-0005-0000-0000-000031600000}"/>
    <cellStyle name="Comma 5 12 7 3 2" xfId="8535" xr:uid="{00000000-0005-0000-0000-000082420000}"/>
    <cellStyle name="Comma 5 12 7 4" xfId="6347" xr:uid="{00000000-0005-0000-0000-00008C310000}"/>
    <cellStyle name="Comma 5 12 7 5" xfId="4686" xr:uid="{00000000-0005-0000-0000-0000D3240000}"/>
    <cellStyle name="Comma 5 12 7 7" xfId="14456" xr:uid="{00000000-0005-0000-0000-000027710000}"/>
    <cellStyle name="Comma 5 12 8 2" xfId="5788" xr:uid="{00000000-0005-0000-0000-00004E2D0000}"/>
    <cellStyle name="Comma 5 12 8 4" xfId="15558" xr:uid="{00000000-0005-0000-0000-0000A2790000}"/>
    <cellStyle name="Comma 5 12 9 2" xfId="6904" xr:uid="{00000000-0005-0000-0000-0000CA350000}"/>
    <cellStyle name="Comma 5 13" xfId="122" xr:uid="{00000000-0005-0000-0000-0000E1000000}"/>
    <cellStyle name="Comma 5 13 10 2" xfId="8001" xr:uid="{00000000-0005-0000-0000-0000503E0000}"/>
    <cellStyle name="Comma 5 13 11" xfId="5255" xr:uid="{00000000-0005-0000-0000-00001C290000}"/>
    <cellStyle name="Comma 5 13 11 3" xfId="15025" xr:uid="{00000000-0005-0000-0000-000070750000}"/>
    <cellStyle name="Comma 5 13 13" xfId="9104" xr:uid="{00000000-0005-0000-0000-0000CB460000}"/>
    <cellStyle name="Comma 5 13 2" xfId="339" xr:uid="{00000000-0005-0000-0000-000085020000}"/>
    <cellStyle name="Comma 5 13 2 2 2" xfId="2625" xr:uid="{00000000-0005-0000-0000-00009F140000}"/>
    <cellStyle name="Comma 5 13 2 2 2 3" xfId="12395" xr:uid="{00000000-0005-0000-0000-0000F3600000}"/>
    <cellStyle name="Comma 5 13 2 2 3 2" xfId="8640" xr:uid="{00000000-0005-0000-0000-000044430000}"/>
    <cellStyle name="Comma 5 13 2 2 4" xfId="6452" xr:uid="{00000000-0005-0000-0000-00004E320000}"/>
    <cellStyle name="Comma 5 13 2 2 5" xfId="4791" xr:uid="{00000000-0005-0000-0000-000095250000}"/>
    <cellStyle name="Comma 5 13 2 2 7" xfId="14561" xr:uid="{00000000-0005-0000-0000-0000E9710000}"/>
    <cellStyle name="Comma 5 13 2 3 2" xfId="5893" xr:uid="{00000000-0005-0000-0000-0000102E0000}"/>
    <cellStyle name="Comma 5 13 2 3 4" xfId="15663" xr:uid="{00000000-0005-0000-0000-0000647A0000}"/>
    <cellStyle name="Comma 5 13 2 4 2" xfId="7008" xr:uid="{00000000-0005-0000-0000-00008B360000}"/>
    <cellStyle name="Comma 5 13 2 5" xfId="3164" xr:uid="{00000000-0005-0000-0000-0000DC180000}"/>
    <cellStyle name="Comma 5 13 2 5 3" xfId="12934" xr:uid="{00000000-0005-0000-0000-000030650000}"/>
    <cellStyle name="Comma 5 13 2 6 2" xfId="10252" xr:uid="{00000000-0005-0000-0000-0000FC4F0000}"/>
    <cellStyle name="Comma 5 13 2 7" xfId="4232" xr:uid="{00000000-0005-0000-0000-000057210000}"/>
    <cellStyle name="Comma 5 13 2 9" xfId="14002" xr:uid="{00000000-0005-0000-0000-0000AB6D0000}"/>
    <cellStyle name="Comma 5 13 3 2" xfId="1639" xr:uid="{00000000-0005-0000-0000-0000DD0C0000}"/>
    <cellStyle name="Comma 5 13 3 2 2 2" xfId="7638" xr:uid="{00000000-0005-0000-0000-0000823B0000}"/>
    <cellStyle name="Comma 5 13 3 2 3" xfId="3794" xr:uid="{00000000-0005-0000-0000-0000D31D0000}"/>
    <cellStyle name="Comma 5 13 3 2 3 3" xfId="13564" xr:uid="{00000000-0005-0000-0000-0000276A0000}"/>
    <cellStyle name="Comma 5 13 3 2 4 2" xfId="11410" xr:uid="{00000000-0005-0000-0000-000031590000}"/>
    <cellStyle name="Comma 5 13 3 2 6" xfId="9814" xr:uid="{00000000-0005-0000-0000-0000784C0000}"/>
    <cellStyle name="Comma 5 13 3 3" xfId="1111" xr:uid="{00000000-0005-0000-0000-00009F080000}"/>
    <cellStyle name="Comma 5 13 3 3 3" xfId="10883" xr:uid="{00000000-0005-0000-0000-0000F3540000}"/>
    <cellStyle name="Comma 5 13 3 4" xfId="2169" xr:uid="{00000000-0005-0000-0000-00001A110000}"/>
    <cellStyle name="Comma 5 13 3 4 3" xfId="11939" xr:uid="{00000000-0005-0000-0000-00006E5D0000}"/>
    <cellStyle name="Comma 5 13 3 5 2" xfId="8184" xr:uid="{00000000-0005-0000-0000-0000BF3F0000}"/>
    <cellStyle name="Comma 5 13 3 6" xfId="5438" xr:uid="{00000000-0005-0000-0000-00008B2A0000}"/>
    <cellStyle name="Comma 5 13 3 6 3" xfId="15208" xr:uid="{00000000-0005-0000-0000-0000DF760000}"/>
    <cellStyle name="Comma 5 13 3 8" xfId="9287" xr:uid="{00000000-0005-0000-0000-00003A480000}"/>
    <cellStyle name="Comma 5 13 4" xfId="605" xr:uid="{00000000-0005-0000-0000-000095040000}"/>
    <cellStyle name="Comma 5 13 4 2 2" xfId="2811" xr:uid="{00000000-0005-0000-0000-00000F160000}"/>
    <cellStyle name="Comma 5 13 4 2 2 3" xfId="12581" xr:uid="{00000000-0005-0000-0000-000063620000}"/>
    <cellStyle name="Comma 5 13 4 2 3 2" xfId="8826" xr:uid="{00000000-0005-0000-0000-0000B4440000}"/>
    <cellStyle name="Comma 5 13 4 2 4" xfId="6638" xr:uid="{00000000-0005-0000-0000-0000BE330000}"/>
    <cellStyle name="Comma 5 13 4 2 5" xfId="4977" xr:uid="{00000000-0005-0000-0000-000005270000}"/>
    <cellStyle name="Comma 5 13 4 2 7" xfId="14747" xr:uid="{00000000-0005-0000-0000-000059730000}"/>
    <cellStyle name="Comma 5 13 4 3 2" xfId="6079" xr:uid="{00000000-0005-0000-0000-0000802F0000}"/>
    <cellStyle name="Comma 5 13 4 3 4" xfId="15849" xr:uid="{00000000-0005-0000-0000-0000D47B0000}"/>
    <cellStyle name="Comma 5 13 4 4 2" xfId="7194" xr:uid="{00000000-0005-0000-0000-0000FB370000}"/>
    <cellStyle name="Comma 5 13 4 5" xfId="3350" xr:uid="{00000000-0005-0000-0000-00004C1A0000}"/>
    <cellStyle name="Comma 5 13 4 5 3" xfId="13120" xr:uid="{00000000-0005-0000-0000-0000A0660000}"/>
    <cellStyle name="Comma 5 13 4 6 2" xfId="10438" xr:uid="{00000000-0005-0000-0000-00006C510000}"/>
    <cellStyle name="Comma 5 13 4 7" xfId="4418" xr:uid="{00000000-0005-0000-0000-0000C7220000}"/>
    <cellStyle name="Comma 5 13 4 9" xfId="14188" xr:uid="{00000000-0005-0000-0000-00001B6F0000}"/>
    <cellStyle name="Comma 5 13 5 2" xfId="1821" xr:uid="{00000000-0005-0000-0000-0000490E0000}"/>
    <cellStyle name="Comma 5 13 5 2 2 2" xfId="7820" xr:uid="{00000000-0005-0000-0000-0000EE3C0000}"/>
    <cellStyle name="Comma 5 13 5 2 3" xfId="3976" xr:uid="{00000000-0005-0000-0000-00003F1F0000}"/>
    <cellStyle name="Comma 5 13 5 2 3 3" xfId="13746" xr:uid="{00000000-0005-0000-0000-0000936B0000}"/>
    <cellStyle name="Comma 5 13 5 2 4 2" xfId="11592" xr:uid="{00000000-0005-0000-0000-00009D5A0000}"/>
    <cellStyle name="Comma 5 13 5 2 6" xfId="9996" xr:uid="{00000000-0005-0000-0000-0000E44D0000}"/>
    <cellStyle name="Comma 5 13 5 3" xfId="1293" xr:uid="{00000000-0005-0000-0000-00000B0A0000}"/>
    <cellStyle name="Comma 5 13 5 3 3" xfId="11064" xr:uid="{00000000-0005-0000-0000-00005F560000}"/>
    <cellStyle name="Comma 5 13 5 4" xfId="2350" xr:uid="{00000000-0005-0000-0000-000086120000}"/>
    <cellStyle name="Comma 5 13 5 4 3" xfId="12120" xr:uid="{00000000-0005-0000-0000-0000DA5E0000}"/>
    <cellStyle name="Comma 5 13 5 5 2" xfId="8365" xr:uid="{00000000-0005-0000-0000-00002B410000}"/>
    <cellStyle name="Comma 5 13 5 6" xfId="5619" xr:uid="{00000000-0005-0000-0000-0000F72B0000}"/>
    <cellStyle name="Comma 5 13 5 6 3" xfId="15389" xr:uid="{00000000-0005-0000-0000-00004B780000}"/>
    <cellStyle name="Comma 5 13 5 8" xfId="9468" xr:uid="{00000000-0005-0000-0000-0000A6490000}"/>
    <cellStyle name="Comma 5 13 6" xfId="838" xr:uid="{00000000-0005-0000-0000-00006E060000}"/>
    <cellStyle name="Comma 5 13 6 2 2" xfId="2991" xr:uid="{00000000-0005-0000-0000-000079170000}"/>
    <cellStyle name="Comma 5 13 6 2 2 3" xfId="12761" xr:uid="{00000000-0005-0000-0000-0000CD630000}"/>
    <cellStyle name="Comma 5 13 6 2 3 2" xfId="9006" xr:uid="{00000000-0005-0000-0000-00001E460000}"/>
    <cellStyle name="Comma 5 13 6 2 4" xfId="6818" xr:uid="{00000000-0005-0000-0000-000028350000}"/>
    <cellStyle name="Comma 5 13 6 2 5" xfId="5157" xr:uid="{00000000-0005-0000-0000-00006F280000}"/>
    <cellStyle name="Comma 5 13 6 2 7" xfId="14927" xr:uid="{00000000-0005-0000-0000-0000C3740000}"/>
    <cellStyle name="Comma 5 13 6 3 2" xfId="6260" xr:uid="{00000000-0005-0000-0000-0000EA300000}"/>
    <cellStyle name="Comma 5 13 6 4" xfId="2433" xr:uid="{00000000-0005-0000-0000-00003B130000}"/>
    <cellStyle name="Comma 5 13 6 4 3" xfId="12203" xr:uid="{00000000-0005-0000-0000-00008F5F0000}"/>
    <cellStyle name="Comma 5 13 6 5 2" xfId="8448" xr:uid="{00000000-0005-0000-0000-0000E0410000}"/>
    <cellStyle name="Comma 5 13 6 6" xfId="5702" xr:uid="{00000000-0005-0000-0000-0000AC2C0000}"/>
    <cellStyle name="Comma 5 13 6 6 3" xfId="15472" xr:uid="{00000000-0005-0000-0000-000000790000}"/>
    <cellStyle name="Comma 5 13 6 8" xfId="9551" xr:uid="{00000000-0005-0000-0000-00005B4A0000}"/>
    <cellStyle name="Comma 5 13 7" xfId="1456" xr:uid="{00000000-0005-0000-0000-00006D0B0000}"/>
    <cellStyle name="Comma 5 13 7 2 2" xfId="7455" xr:uid="{00000000-0005-0000-0000-0000123A0000}"/>
    <cellStyle name="Comma 5 13 7 3" xfId="3611" xr:uid="{00000000-0005-0000-0000-0000631C0000}"/>
    <cellStyle name="Comma 5 13 7 3 3" xfId="13381" xr:uid="{00000000-0005-0000-0000-0000B7680000}"/>
    <cellStyle name="Comma 5 13 7 4 2" xfId="11227" xr:uid="{00000000-0005-0000-0000-0000C1570000}"/>
    <cellStyle name="Comma 5 13 7 6" xfId="9631" xr:uid="{00000000-0005-0000-0000-0000084B0000}"/>
    <cellStyle name="Comma 5 13 8" xfId="928" xr:uid="{00000000-0005-0000-0000-00002F070000}"/>
    <cellStyle name="Comma 5 13 8 3" xfId="10700" xr:uid="{00000000-0005-0000-0000-000083530000}"/>
    <cellStyle name="Comma 5 13 9" xfId="1986" xr:uid="{00000000-0005-0000-0000-0000AB0F0000}"/>
    <cellStyle name="Comma 5 13 9 3" xfId="11756" xr:uid="{00000000-0005-0000-0000-0000FF5B0000}"/>
    <cellStyle name="Comma 5 14 10" xfId="3072" xr:uid="{00000000-0005-0000-0000-000032180000}"/>
    <cellStyle name="Comma 5 14 10 3" xfId="12842" xr:uid="{00000000-0005-0000-0000-000086640000}"/>
    <cellStyle name="Comma 5 14 11 2" xfId="10160" xr:uid="{00000000-0005-0000-0000-0000524F0000}"/>
    <cellStyle name="Comma 5 14 12" xfId="4140" xr:uid="{00000000-0005-0000-0000-0000AD200000}"/>
    <cellStyle name="Comma 5 14 14" xfId="13910" xr:uid="{00000000-0005-0000-0000-0000016D0000}"/>
    <cellStyle name="Comma 5 14 2 2" xfId="1546" xr:uid="{00000000-0005-0000-0000-0000300C0000}"/>
    <cellStyle name="Comma 5 14 2 2 2 2" xfId="7545" xr:uid="{00000000-0005-0000-0000-0000D53A0000}"/>
    <cellStyle name="Comma 5 14 2 2 3" xfId="3701" xr:uid="{00000000-0005-0000-0000-0000261D0000}"/>
    <cellStyle name="Comma 5 14 2 2 3 3" xfId="13471" xr:uid="{00000000-0005-0000-0000-00007A690000}"/>
    <cellStyle name="Comma 5 14 2 2 4 2" xfId="11317" xr:uid="{00000000-0005-0000-0000-000084580000}"/>
    <cellStyle name="Comma 5 14 2 2 6" xfId="9721" xr:uid="{00000000-0005-0000-0000-0000CB4B0000}"/>
    <cellStyle name="Comma 5 14 2 3" xfId="1018" xr:uid="{00000000-0005-0000-0000-0000F2070000}"/>
    <cellStyle name="Comma 5 14 2 3 3" xfId="10790" xr:uid="{00000000-0005-0000-0000-000046540000}"/>
    <cellStyle name="Comma 5 14 2 4" xfId="2076" xr:uid="{00000000-0005-0000-0000-00006D100000}"/>
    <cellStyle name="Comma 5 14 2 4 3" xfId="11846" xr:uid="{00000000-0005-0000-0000-0000C15C0000}"/>
    <cellStyle name="Comma 5 14 2 5 2" xfId="8091" xr:uid="{00000000-0005-0000-0000-0000123F0000}"/>
    <cellStyle name="Comma 5 14 2 6" xfId="5345" xr:uid="{00000000-0005-0000-0000-0000DE290000}"/>
    <cellStyle name="Comma 5 14 2 6 3" xfId="15115" xr:uid="{00000000-0005-0000-0000-000032760000}"/>
    <cellStyle name="Comma 5 14 2 8" xfId="9194" xr:uid="{00000000-0005-0000-0000-00008D470000}"/>
    <cellStyle name="Comma 5 14 3" xfId="484" xr:uid="{00000000-0005-0000-0000-0000B6030000}"/>
    <cellStyle name="Comma 5 14 3 2 2" xfId="2717" xr:uid="{00000000-0005-0000-0000-000064150000}"/>
    <cellStyle name="Comma 5 14 3 2 2 3" xfId="12487" xr:uid="{00000000-0005-0000-0000-0000B8610000}"/>
    <cellStyle name="Comma 5 14 3 2 3 2" xfId="8732" xr:uid="{00000000-0005-0000-0000-000009440000}"/>
    <cellStyle name="Comma 5 14 3 2 4" xfId="6544" xr:uid="{00000000-0005-0000-0000-000013330000}"/>
    <cellStyle name="Comma 5 14 3 2 5" xfId="4883" xr:uid="{00000000-0005-0000-0000-00005A260000}"/>
    <cellStyle name="Comma 5 14 3 2 7" xfId="14653" xr:uid="{00000000-0005-0000-0000-0000AE720000}"/>
    <cellStyle name="Comma 5 14 3 3 2" xfId="5985" xr:uid="{00000000-0005-0000-0000-0000D52E0000}"/>
    <cellStyle name="Comma 5 14 3 3 4" xfId="15755" xr:uid="{00000000-0005-0000-0000-0000297B0000}"/>
    <cellStyle name="Comma 5 14 3 4 2" xfId="7100" xr:uid="{00000000-0005-0000-0000-000050370000}"/>
    <cellStyle name="Comma 5 14 3 5" xfId="3256" xr:uid="{00000000-0005-0000-0000-0000A1190000}"/>
    <cellStyle name="Comma 5 14 3 5 3" xfId="13026" xr:uid="{00000000-0005-0000-0000-0000F5650000}"/>
    <cellStyle name="Comma 5 14 3 6 2" xfId="10344" xr:uid="{00000000-0005-0000-0000-0000C1500000}"/>
    <cellStyle name="Comma 5 14 3 7" xfId="4324" xr:uid="{00000000-0005-0000-0000-00001C220000}"/>
    <cellStyle name="Comma 5 14 3 9" xfId="14094" xr:uid="{00000000-0005-0000-0000-0000706E0000}"/>
    <cellStyle name="Comma 5 14 4 2" xfId="1728" xr:uid="{00000000-0005-0000-0000-0000A00D0000}"/>
    <cellStyle name="Comma 5 14 4 2 2 2" xfId="7727" xr:uid="{00000000-0005-0000-0000-0000453C0000}"/>
    <cellStyle name="Comma 5 14 4 2 3" xfId="3883" xr:uid="{00000000-0005-0000-0000-0000961E0000}"/>
    <cellStyle name="Comma 5 14 4 2 3 3" xfId="13653" xr:uid="{00000000-0005-0000-0000-0000EA6A0000}"/>
    <cellStyle name="Comma 5 14 4 2 4 2" xfId="11499" xr:uid="{00000000-0005-0000-0000-0000F4590000}"/>
    <cellStyle name="Comma 5 14 4 2 6" xfId="9903" xr:uid="{00000000-0005-0000-0000-00003B4D0000}"/>
    <cellStyle name="Comma 5 14 4 3" xfId="1200" xr:uid="{00000000-0005-0000-0000-000062090000}"/>
    <cellStyle name="Comma 5 14 4 3 3" xfId="10972" xr:uid="{00000000-0005-0000-0000-0000B6550000}"/>
    <cellStyle name="Comma 5 14 4 4" xfId="2258" xr:uid="{00000000-0005-0000-0000-0000DD110000}"/>
    <cellStyle name="Comma 5 14 4 4 3" xfId="12028" xr:uid="{00000000-0005-0000-0000-0000315E0000}"/>
    <cellStyle name="Comma 5 14 4 5 2" xfId="8273" xr:uid="{00000000-0005-0000-0000-000082400000}"/>
    <cellStyle name="Comma 5 14 4 6" xfId="5527" xr:uid="{00000000-0005-0000-0000-00004E2B0000}"/>
    <cellStyle name="Comma 5 14 4 6 3" xfId="15297" xr:uid="{00000000-0005-0000-0000-0000A2770000}"/>
    <cellStyle name="Comma 5 14 4 8" xfId="9376" xr:uid="{00000000-0005-0000-0000-0000FD480000}"/>
    <cellStyle name="Comma 5 14 5" xfId="720" xr:uid="{00000000-0005-0000-0000-00008F050000}"/>
    <cellStyle name="Comma 5 14 5 2 2" xfId="2899" xr:uid="{00000000-0005-0000-0000-0000D0160000}"/>
    <cellStyle name="Comma 5 14 5 2 2 3" xfId="12669" xr:uid="{00000000-0005-0000-0000-000024630000}"/>
    <cellStyle name="Comma 5 14 5 2 3 2" xfId="8914" xr:uid="{00000000-0005-0000-0000-000075450000}"/>
    <cellStyle name="Comma 5 14 5 2 4" xfId="6726" xr:uid="{00000000-0005-0000-0000-00007F340000}"/>
    <cellStyle name="Comma 5 14 5 2 5" xfId="5065" xr:uid="{00000000-0005-0000-0000-0000C6270000}"/>
    <cellStyle name="Comma 5 14 5 2 7" xfId="14835" xr:uid="{00000000-0005-0000-0000-00001A740000}"/>
    <cellStyle name="Comma 5 14 5 3 2" xfId="6168" xr:uid="{00000000-0005-0000-0000-000041300000}"/>
    <cellStyle name="Comma 5 14 5 3 4" xfId="15937" xr:uid="{00000000-0005-0000-0000-0000957C0000}"/>
    <cellStyle name="Comma 5 14 5 4 2" xfId="7283" xr:uid="{00000000-0005-0000-0000-0000BC380000}"/>
    <cellStyle name="Comma 5 14 5 5" xfId="3439" xr:uid="{00000000-0005-0000-0000-00000D1B0000}"/>
    <cellStyle name="Comma 5 14 5 5 3" xfId="13209" xr:uid="{00000000-0005-0000-0000-000061670000}"/>
    <cellStyle name="Comma 5 14 5 6 2" xfId="10527" xr:uid="{00000000-0005-0000-0000-00002D520000}"/>
    <cellStyle name="Comma 5 14 5 7" xfId="4507" xr:uid="{00000000-0005-0000-0000-000088230000}"/>
    <cellStyle name="Comma 5 14 5 9" xfId="14277" xr:uid="{00000000-0005-0000-0000-0000DC6F0000}"/>
    <cellStyle name="Comma 5 14 6 2" xfId="1910" xr:uid="{00000000-0005-0000-0000-00000A0F0000}"/>
    <cellStyle name="Comma 5 14 6 2 2 2" xfId="7909" xr:uid="{00000000-0005-0000-0000-0000AF3D0000}"/>
    <cellStyle name="Comma 5 14 6 2 3" xfId="4065" xr:uid="{00000000-0005-0000-0000-000000200000}"/>
    <cellStyle name="Comma 5 14 6 2 3 3" xfId="13835" xr:uid="{00000000-0005-0000-0000-0000546C0000}"/>
    <cellStyle name="Comma 5 14 6 2 4 2" xfId="11681" xr:uid="{00000000-0005-0000-0000-00005E5B0000}"/>
    <cellStyle name="Comma 5 14 6 2 6" xfId="10085" xr:uid="{00000000-0005-0000-0000-0000A54E0000}"/>
    <cellStyle name="Comma 5 14 6 3" xfId="1382" xr:uid="{00000000-0005-0000-0000-0000CC0A0000}"/>
    <cellStyle name="Comma 5 14 6 3 3" xfId="11153" xr:uid="{00000000-0005-0000-0000-000020570000}"/>
    <cellStyle name="Comma 5 14 6 4 2" xfId="7381" xr:uid="{00000000-0005-0000-0000-000071390000}"/>
    <cellStyle name="Comma 5 14 6 5" xfId="3537" xr:uid="{00000000-0005-0000-0000-0000C21B0000}"/>
    <cellStyle name="Comma 5 14 6 5 3" xfId="13307" xr:uid="{00000000-0005-0000-0000-000016680000}"/>
    <cellStyle name="Comma 5 14 6 6 2" xfId="10625" xr:uid="{00000000-0005-0000-0000-0000E2520000}"/>
    <cellStyle name="Comma 5 14 6 7" xfId="4605" xr:uid="{00000000-0005-0000-0000-00003D240000}"/>
    <cellStyle name="Comma 5 14 6 9" xfId="14375" xr:uid="{00000000-0005-0000-0000-000091700000}"/>
    <cellStyle name="Comma 5 14 7 2" xfId="2532" xr:uid="{00000000-0005-0000-0000-0000F4130000}"/>
    <cellStyle name="Comma 5 14 7 2 3" xfId="12302" xr:uid="{00000000-0005-0000-0000-000048600000}"/>
    <cellStyle name="Comma 5 14 7 3 2" xfId="8547" xr:uid="{00000000-0005-0000-0000-000099420000}"/>
    <cellStyle name="Comma 5 14 7 4" xfId="6359" xr:uid="{00000000-0005-0000-0000-0000A3310000}"/>
    <cellStyle name="Comma 5 14 7 5" xfId="4698" xr:uid="{00000000-0005-0000-0000-0000EA240000}"/>
    <cellStyle name="Comma 5 14 7 7" xfId="14468" xr:uid="{00000000-0005-0000-0000-00003E710000}"/>
    <cellStyle name="Comma 5 14 8 2" xfId="5800" xr:uid="{00000000-0005-0000-0000-0000652D0000}"/>
    <cellStyle name="Comma 5 14 8 4" xfId="15570" xr:uid="{00000000-0005-0000-0000-0000B9790000}"/>
    <cellStyle name="Comma 5 14 9 2" xfId="6916" xr:uid="{00000000-0005-0000-0000-0000E1350000}"/>
    <cellStyle name="Comma 5 15" xfId="139" xr:uid="{00000000-0005-0000-0000-000000010000}"/>
    <cellStyle name="Comma 5 15 10 2" xfId="8012" xr:uid="{00000000-0005-0000-0000-0000673E0000}"/>
    <cellStyle name="Comma 5 15 11" xfId="5266" xr:uid="{00000000-0005-0000-0000-000033290000}"/>
    <cellStyle name="Comma 5 15 11 3" xfId="15036" xr:uid="{00000000-0005-0000-0000-000087750000}"/>
    <cellStyle name="Comma 5 15 13" xfId="9115" xr:uid="{00000000-0005-0000-0000-0000E2460000}"/>
    <cellStyle name="Comma 5 15 2" xfId="350" xr:uid="{00000000-0005-0000-0000-00009C020000}"/>
    <cellStyle name="Comma 5 15 2 2 2" xfId="2636" xr:uid="{00000000-0005-0000-0000-0000B6140000}"/>
    <cellStyle name="Comma 5 15 2 2 2 3" xfId="12406" xr:uid="{00000000-0005-0000-0000-00000A610000}"/>
    <cellStyle name="Comma 5 15 2 2 3 2" xfId="8651" xr:uid="{00000000-0005-0000-0000-00005B430000}"/>
    <cellStyle name="Comma 5 15 2 2 4" xfId="6463" xr:uid="{00000000-0005-0000-0000-000065320000}"/>
    <cellStyle name="Comma 5 15 2 2 5" xfId="4802" xr:uid="{00000000-0005-0000-0000-0000AC250000}"/>
    <cellStyle name="Comma 5 15 2 2 7" xfId="14572" xr:uid="{00000000-0005-0000-0000-000000720000}"/>
    <cellStyle name="Comma 5 15 2 3 2" xfId="5904" xr:uid="{00000000-0005-0000-0000-0000272E0000}"/>
    <cellStyle name="Comma 5 15 2 3 4" xfId="15674" xr:uid="{00000000-0005-0000-0000-00007B7A0000}"/>
    <cellStyle name="Comma 5 15 2 4 2" xfId="7019" xr:uid="{00000000-0005-0000-0000-0000A2360000}"/>
    <cellStyle name="Comma 5 15 2 5" xfId="3175" xr:uid="{00000000-0005-0000-0000-0000F3180000}"/>
    <cellStyle name="Comma 5 15 2 5 3" xfId="12945" xr:uid="{00000000-0005-0000-0000-000047650000}"/>
    <cellStyle name="Comma 5 15 2 6 2" xfId="10263" xr:uid="{00000000-0005-0000-0000-000013500000}"/>
    <cellStyle name="Comma 5 15 2 7" xfId="4243" xr:uid="{00000000-0005-0000-0000-00006E210000}"/>
    <cellStyle name="Comma 5 15 2 9" xfId="14013" xr:uid="{00000000-0005-0000-0000-0000C26D0000}"/>
    <cellStyle name="Comma 5 15 3 2" xfId="1650" xr:uid="{00000000-0005-0000-0000-0000F40C0000}"/>
    <cellStyle name="Comma 5 15 3 2 2 2" xfId="7649" xr:uid="{00000000-0005-0000-0000-0000993B0000}"/>
    <cellStyle name="Comma 5 15 3 2 3" xfId="3805" xr:uid="{00000000-0005-0000-0000-0000EA1D0000}"/>
    <cellStyle name="Comma 5 15 3 2 3 3" xfId="13575" xr:uid="{00000000-0005-0000-0000-00003E6A0000}"/>
    <cellStyle name="Comma 5 15 3 2 4 2" xfId="11421" xr:uid="{00000000-0005-0000-0000-000048590000}"/>
    <cellStyle name="Comma 5 15 3 2 6" xfId="9825" xr:uid="{00000000-0005-0000-0000-00008F4C0000}"/>
    <cellStyle name="Comma 5 15 3 3" xfId="1122" xr:uid="{00000000-0005-0000-0000-0000B6080000}"/>
    <cellStyle name="Comma 5 15 3 3 3" xfId="10894" xr:uid="{00000000-0005-0000-0000-00000A550000}"/>
    <cellStyle name="Comma 5 15 3 4" xfId="2180" xr:uid="{00000000-0005-0000-0000-000031110000}"/>
    <cellStyle name="Comma 5 15 3 4 3" xfId="11950" xr:uid="{00000000-0005-0000-0000-0000855D0000}"/>
    <cellStyle name="Comma 5 15 3 5 2" xfId="8195" xr:uid="{00000000-0005-0000-0000-0000D63F0000}"/>
    <cellStyle name="Comma 5 15 3 6" xfId="5449" xr:uid="{00000000-0005-0000-0000-0000A22A0000}"/>
    <cellStyle name="Comma 5 15 3 6 3" xfId="15219" xr:uid="{00000000-0005-0000-0000-0000F6760000}"/>
    <cellStyle name="Comma 5 15 3 8" xfId="9298" xr:uid="{00000000-0005-0000-0000-000051480000}"/>
    <cellStyle name="Comma 5 15 4" xfId="616" xr:uid="{00000000-0005-0000-0000-0000AC040000}"/>
    <cellStyle name="Comma 5 15 4 2 2" xfId="2822" xr:uid="{00000000-0005-0000-0000-000026160000}"/>
    <cellStyle name="Comma 5 15 4 2 2 3" xfId="12592" xr:uid="{00000000-0005-0000-0000-00007A620000}"/>
    <cellStyle name="Comma 5 15 4 2 3 2" xfId="8837" xr:uid="{00000000-0005-0000-0000-0000CB440000}"/>
    <cellStyle name="Comma 5 15 4 2 4" xfId="6649" xr:uid="{00000000-0005-0000-0000-0000D5330000}"/>
    <cellStyle name="Comma 5 15 4 2 5" xfId="4988" xr:uid="{00000000-0005-0000-0000-00001C270000}"/>
    <cellStyle name="Comma 5 15 4 2 7" xfId="14758" xr:uid="{00000000-0005-0000-0000-000070730000}"/>
    <cellStyle name="Comma 5 15 4 3 2" xfId="6090" xr:uid="{00000000-0005-0000-0000-0000972F0000}"/>
    <cellStyle name="Comma 5 15 4 3 4" xfId="15860" xr:uid="{00000000-0005-0000-0000-0000EB7B0000}"/>
    <cellStyle name="Comma 5 15 4 4 2" xfId="7205" xr:uid="{00000000-0005-0000-0000-000012380000}"/>
    <cellStyle name="Comma 5 15 4 5" xfId="3361" xr:uid="{00000000-0005-0000-0000-0000631A0000}"/>
    <cellStyle name="Comma 5 15 4 5 3" xfId="13131" xr:uid="{00000000-0005-0000-0000-0000B7660000}"/>
    <cellStyle name="Comma 5 15 4 6 2" xfId="10449" xr:uid="{00000000-0005-0000-0000-000083510000}"/>
    <cellStyle name="Comma 5 15 4 7" xfId="4429" xr:uid="{00000000-0005-0000-0000-0000DE220000}"/>
    <cellStyle name="Comma 5 15 4 9" xfId="14199" xr:uid="{00000000-0005-0000-0000-0000326F0000}"/>
    <cellStyle name="Comma 5 15 5 2" xfId="1832" xr:uid="{00000000-0005-0000-0000-0000600E0000}"/>
    <cellStyle name="Comma 5 15 5 2 2 2" xfId="7831" xr:uid="{00000000-0005-0000-0000-0000053D0000}"/>
    <cellStyle name="Comma 5 15 5 2 3" xfId="3987" xr:uid="{00000000-0005-0000-0000-0000561F0000}"/>
    <cellStyle name="Comma 5 15 5 2 3 3" xfId="13757" xr:uid="{00000000-0005-0000-0000-0000AA6B0000}"/>
    <cellStyle name="Comma 5 15 5 2 4 2" xfId="11603" xr:uid="{00000000-0005-0000-0000-0000B45A0000}"/>
    <cellStyle name="Comma 5 15 5 2 6" xfId="10007" xr:uid="{00000000-0005-0000-0000-0000FB4D0000}"/>
    <cellStyle name="Comma 5 15 5 3" xfId="1304" xr:uid="{00000000-0005-0000-0000-0000220A0000}"/>
    <cellStyle name="Comma 5 15 5 3 3" xfId="11075" xr:uid="{00000000-0005-0000-0000-000076560000}"/>
    <cellStyle name="Comma 5 15 5 4" xfId="2361" xr:uid="{00000000-0005-0000-0000-00009D120000}"/>
    <cellStyle name="Comma 5 15 5 4 3" xfId="12131" xr:uid="{00000000-0005-0000-0000-0000F15E0000}"/>
    <cellStyle name="Comma 5 15 5 5 2" xfId="8376" xr:uid="{00000000-0005-0000-0000-000042410000}"/>
    <cellStyle name="Comma 5 15 5 6" xfId="5630" xr:uid="{00000000-0005-0000-0000-00000E2C0000}"/>
    <cellStyle name="Comma 5 15 5 6 3" xfId="15400" xr:uid="{00000000-0005-0000-0000-000062780000}"/>
    <cellStyle name="Comma 5 15 5 8" xfId="9479" xr:uid="{00000000-0005-0000-0000-0000BD490000}"/>
    <cellStyle name="Comma 5 15 6" xfId="849" xr:uid="{00000000-0005-0000-0000-000085060000}"/>
    <cellStyle name="Comma 5 15 6 2 2" xfId="3002" xr:uid="{00000000-0005-0000-0000-000090170000}"/>
    <cellStyle name="Comma 5 15 6 2 2 3" xfId="12772" xr:uid="{00000000-0005-0000-0000-0000E4630000}"/>
    <cellStyle name="Comma 5 15 6 2 3 2" xfId="9017" xr:uid="{00000000-0005-0000-0000-000035460000}"/>
    <cellStyle name="Comma 5 15 6 2 4" xfId="6829" xr:uid="{00000000-0005-0000-0000-00003F350000}"/>
    <cellStyle name="Comma 5 15 6 2 5" xfId="5168" xr:uid="{00000000-0005-0000-0000-000086280000}"/>
    <cellStyle name="Comma 5 15 6 2 7" xfId="14938" xr:uid="{00000000-0005-0000-0000-0000DA740000}"/>
    <cellStyle name="Comma 5 15 6 3 2" xfId="6271" xr:uid="{00000000-0005-0000-0000-000001310000}"/>
    <cellStyle name="Comma 5 15 6 4" xfId="2444" xr:uid="{00000000-0005-0000-0000-000052130000}"/>
    <cellStyle name="Comma 5 15 6 4 3" xfId="12214" xr:uid="{00000000-0005-0000-0000-0000A65F0000}"/>
    <cellStyle name="Comma 5 15 6 5 2" xfId="8459" xr:uid="{00000000-0005-0000-0000-0000F7410000}"/>
    <cellStyle name="Comma 5 15 6 6" xfId="5713" xr:uid="{00000000-0005-0000-0000-0000C32C0000}"/>
    <cellStyle name="Comma 5 15 6 6 3" xfId="15483" xr:uid="{00000000-0005-0000-0000-000017790000}"/>
    <cellStyle name="Comma 5 15 6 8" xfId="9562" xr:uid="{00000000-0005-0000-0000-0000724A0000}"/>
    <cellStyle name="Comma 5 15 7" xfId="1467" xr:uid="{00000000-0005-0000-0000-0000840B0000}"/>
    <cellStyle name="Comma 5 15 7 2 2" xfId="7466" xr:uid="{00000000-0005-0000-0000-0000293A0000}"/>
    <cellStyle name="Comma 5 15 7 3" xfId="3622" xr:uid="{00000000-0005-0000-0000-00007A1C0000}"/>
    <cellStyle name="Comma 5 15 7 3 3" xfId="13392" xr:uid="{00000000-0005-0000-0000-0000CE680000}"/>
    <cellStyle name="Comma 5 15 7 4 2" xfId="11238" xr:uid="{00000000-0005-0000-0000-0000D8570000}"/>
    <cellStyle name="Comma 5 15 7 6" xfId="9642" xr:uid="{00000000-0005-0000-0000-00001F4B0000}"/>
    <cellStyle name="Comma 5 15 8" xfId="939" xr:uid="{00000000-0005-0000-0000-000046070000}"/>
    <cellStyle name="Comma 5 15 8 3" xfId="10711" xr:uid="{00000000-0005-0000-0000-00009A530000}"/>
    <cellStyle name="Comma 5 15 9" xfId="1997" xr:uid="{00000000-0005-0000-0000-0000C20F0000}"/>
    <cellStyle name="Comma 5 15 9 3" xfId="11767" xr:uid="{00000000-0005-0000-0000-0000165C0000}"/>
    <cellStyle name="Comma 5 16 10" xfId="3083" xr:uid="{00000000-0005-0000-0000-000048180000}"/>
    <cellStyle name="Comma 5 16 10 3" xfId="12853" xr:uid="{00000000-0005-0000-0000-00009C640000}"/>
    <cellStyle name="Comma 5 16 11 2" xfId="10171" xr:uid="{00000000-0005-0000-0000-0000684F0000}"/>
    <cellStyle name="Comma 5 16 12" xfId="4151" xr:uid="{00000000-0005-0000-0000-0000C3200000}"/>
    <cellStyle name="Comma 5 16 14" xfId="13921" xr:uid="{00000000-0005-0000-0000-0000176D0000}"/>
    <cellStyle name="Comma 5 16 2 2" xfId="1557" xr:uid="{00000000-0005-0000-0000-0000460C0000}"/>
    <cellStyle name="Comma 5 16 2 2 2 2" xfId="7556" xr:uid="{00000000-0005-0000-0000-0000EB3A0000}"/>
    <cellStyle name="Comma 5 16 2 2 3" xfId="3712" xr:uid="{00000000-0005-0000-0000-00003C1D0000}"/>
    <cellStyle name="Comma 5 16 2 2 3 3" xfId="13482" xr:uid="{00000000-0005-0000-0000-000090690000}"/>
    <cellStyle name="Comma 5 16 2 2 4 2" xfId="11328" xr:uid="{00000000-0005-0000-0000-00009A580000}"/>
    <cellStyle name="Comma 5 16 2 2 6" xfId="9732" xr:uid="{00000000-0005-0000-0000-0000E14B0000}"/>
    <cellStyle name="Comma 5 16 2 3" xfId="1029" xr:uid="{00000000-0005-0000-0000-000008080000}"/>
    <cellStyle name="Comma 5 16 2 3 3" xfId="10801" xr:uid="{00000000-0005-0000-0000-00005C540000}"/>
    <cellStyle name="Comma 5 16 2 4" xfId="2087" xr:uid="{00000000-0005-0000-0000-000083100000}"/>
    <cellStyle name="Comma 5 16 2 4 3" xfId="11857" xr:uid="{00000000-0005-0000-0000-0000D75C0000}"/>
    <cellStyle name="Comma 5 16 2 5 2" xfId="8102" xr:uid="{00000000-0005-0000-0000-0000283F0000}"/>
    <cellStyle name="Comma 5 16 2 6" xfId="5356" xr:uid="{00000000-0005-0000-0000-0000F4290000}"/>
    <cellStyle name="Comma 5 16 2 6 3" xfId="15126" xr:uid="{00000000-0005-0000-0000-000048760000}"/>
    <cellStyle name="Comma 5 16 2 8" xfId="9205" xr:uid="{00000000-0005-0000-0000-0000A3470000}"/>
    <cellStyle name="Comma 5 16 3" xfId="495" xr:uid="{00000000-0005-0000-0000-0000CC030000}"/>
    <cellStyle name="Comma 5 16 3 2 2" xfId="2728" xr:uid="{00000000-0005-0000-0000-00007A150000}"/>
    <cellStyle name="Comma 5 16 3 2 2 3" xfId="12498" xr:uid="{00000000-0005-0000-0000-0000CE610000}"/>
    <cellStyle name="Comma 5 16 3 2 3 2" xfId="8743" xr:uid="{00000000-0005-0000-0000-00001F440000}"/>
    <cellStyle name="Comma 5 16 3 2 4" xfId="6555" xr:uid="{00000000-0005-0000-0000-000029330000}"/>
    <cellStyle name="Comma 5 16 3 2 5" xfId="4894" xr:uid="{00000000-0005-0000-0000-000070260000}"/>
    <cellStyle name="Comma 5 16 3 2 7" xfId="14664" xr:uid="{00000000-0005-0000-0000-0000C4720000}"/>
    <cellStyle name="Comma 5 16 3 3 2" xfId="5996" xr:uid="{00000000-0005-0000-0000-0000EB2E0000}"/>
    <cellStyle name="Comma 5 16 3 3 4" xfId="15766" xr:uid="{00000000-0005-0000-0000-00003F7B0000}"/>
    <cellStyle name="Comma 5 16 3 4 2" xfId="7111" xr:uid="{00000000-0005-0000-0000-000066370000}"/>
    <cellStyle name="Comma 5 16 3 5" xfId="3267" xr:uid="{00000000-0005-0000-0000-0000B7190000}"/>
    <cellStyle name="Comma 5 16 3 5 3" xfId="13037" xr:uid="{00000000-0005-0000-0000-00000B660000}"/>
    <cellStyle name="Comma 5 16 3 6 2" xfId="10355" xr:uid="{00000000-0005-0000-0000-0000D7500000}"/>
    <cellStyle name="Comma 5 16 3 7" xfId="4335" xr:uid="{00000000-0005-0000-0000-000032220000}"/>
    <cellStyle name="Comma 5 16 3 9" xfId="14105" xr:uid="{00000000-0005-0000-0000-0000866E0000}"/>
    <cellStyle name="Comma 5 16 4 2" xfId="1739" xr:uid="{00000000-0005-0000-0000-0000B60D0000}"/>
    <cellStyle name="Comma 5 16 4 2 2 2" xfId="7738" xr:uid="{00000000-0005-0000-0000-00005B3C0000}"/>
    <cellStyle name="Comma 5 16 4 2 3" xfId="3894" xr:uid="{00000000-0005-0000-0000-0000AC1E0000}"/>
    <cellStyle name="Comma 5 16 4 2 3 3" xfId="13664" xr:uid="{00000000-0005-0000-0000-0000006B0000}"/>
    <cellStyle name="Comma 5 16 4 2 4 2" xfId="11510" xr:uid="{00000000-0005-0000-0000-00000A5A0000}"/>
    <cellStyle name="Comma 5 16 4 2 6" xfId="9914" xr:uid="{00000000-0005-0000-0000-0000514D0000}"/>
    <cellStyle name="Comma 5 16 4 3" xfId="1211" xr:uid="{00000000-0005-0000-0000-000078090000}"/>
    <cellStyle name="Comma 5 16 4 3 3" xfId="10983" xr:uid="{00000000-0005-0000-0000-0000CC550000}"/>
    <cellStyle name="Comma 5 16 4 4" xfId="2269" xr:uid="{00000000-0005-0000-0000-0000F3110000}"/>
    <cellStyle name="Comma 5 16 4 4 3" xfId="12039" xr:uid="{00000000-0005-0000-0000-0000475E0000}"/>
    <cellStyle name="Comma 5 16 4 5 2" xfId="8284" xr:uid="{00000000-0005-0000-0000-000098400000}"/>
    <cellStyle name="Comma 5 16 4 6" xfId="5538" xr:uid="{00000000-0005-0000-0000-0000642B0000}"/>
    <cellStyle name="Comma 5 16 4 6 3" xfId="15308" xr:uid="{00000000-0005-0000-0000-0000B8770000}"/>
    <cellStyle name="Comma 5 16 4 8" xfId="9387" xr:uid="{00000000-0005-0000-0000-000013490000}"/>
    <cellStyle name="Comma 5 16 5" xfId="731" xr:uid="{00000000-0005-0000-0000-0000A5050000}"/>
    <cellStyle name="Comma 5 16 5 2 2" xfId="2910" xr:uid="{00000000-0005-0000-0000-0000E6160000}"/>
    <cellStyle name="Comma 5 16 5 2 2 3" xfId="12680" xr:uid="{00000000-0005-0000-0000-00003A630000}"/>
    <cellStyle name="Comma 5 16 5 2 3 2" xfId="8925" xr:uid="{00000000-0005-0000-0000-00008B450000}"/>
    <cellStyle name="Comma 5 16 5 2 4" xfId="6737" xr:uid="{00000000-0005-0000-0000-000095340000}"/>
    <cellStyle name="Comma 5 16 5 2 5" xfId="5076" xr:uid="{00000000-0005-0000-0000-0000DC270000}"/>
    <cellStyle name="Comma 5 16 5 2 7" xfId="14846" xr:uid="{00000000-0005-0000-0000-000030740000}"/>
    <cellStyle name="Comma 5 16 5 3 2" xfId="6179" xr:uid="{00000000-0005-0000-0000-000057300000}"/>
    <cellStyle name="Comma 5 16 5 3 4" xfId="15948" xr:uid="{00000000-0005-0000-0000-0000AB7C0000}"/>
    <cellStyle name="Comma 5 16 5 4 2" xfId="7294" xr:uid="{00000000-0005-0000-0000-0000D2380000}"/>
    <cellStyle name="Comma 5 16 5 5" xfId="3450" xr:uid="{00000000-0005-0000-0000-0000231B0000}"/>
    <cellStyle name="Comma 5 16 5 5 3" xfId="13220" xr:uid="{00000000-0005-0000-0000-000077670000}"/>
    <cellStyle name="Comma 5 16 5 6 2" xfId="10538" xr:uid="{00000000-0005-0000-0000-000043520000}"/>
    <cellStyle name="Comma 5 16 5 7" xfId="4518" xr:uid="{00000000-0005-0000-0000-00009E230000}"/>
    <cellStyle name="Comma 5 16 5 9" xfId="14288" xr:uid="{00000000-0005-0000-0000-0000F26F0000}"/>
    <cellStyle name="Comma 5 16 6 2" xfId="1921" xr:uid="{00000000-0005-0000-0000-0000200F0000}"/>
    <cellStyle name="Comma 5 16 6 2 2 2" xfId="7920" xr:uid="{00000000-0005-0000-0000-0000C53D0000}"/>
    <cellStyle name="Comma 5 16 6 2 3" xfId="4076" xr:uid="{00000000-0005-0000-0000-000016200000}"/>
    <cellStyle name="Comma 5 16 6 2 3 3" xfId="13846" xr:uid="{00000000-0005-0000-0000-00006A6C0000}"/>
    <cellStyle name="Comma 5 16 6 2 4 2" xfId="11692" xr:uid="{00000000-0005-0000-0000-0000745B0000}"/>
    <cellStyle name="Comma 5 16 6 2 6" xfId="10096" xr:uid="{00000000-0005-0000-0000-0000BB4E0000}"/>
    <cellStyle name="Comma 5 16 6 3" xfId="1393" xr:uid="{00000000-0005-0000-0000-0000E20A0000}"/>
    <cellStyle name="Comma 5 16 6 3 3" xfId="11164" xr:uid="{00000000-0005-0000-0000-000036570000}"/>
    <cellStyle name="Comma 5 16 6 4 2" xfId="7392" xr:uid="{00000000-0005-0000-0000-000087390000}"/>
    <cellStyle name="Comma 5 16 6 5" xfId="3548" xr:uid="{00000000-0005-0000-0000-0000D81B0000}"/>
    <cellStyle name="Comma 5 16 6 5 3" xfId="13318" xr:uid="{00000000-0005-0000-0000-00002C680000}"/>
    <cellStyle name="Comma 5 16 6 6 2" xfId="10636" xr:uid="{00000000-0005-0000-0000-0000F8520000}"/>
    <cellStyle name="Comma 5 16 6 7" xfId="4616" xr:uid="{00000000-0005-0000-0000-000053240000}"/>
    <cellStyle name="Comma 5 16 6 9" xfId="14386" xr:uid="{00000000-0005-0000-0000-0000A7700000}"/>
    <cellStyle name="Comma 5 16 7 2" xfId="2543" xr:uid="{00000000-0005-0000-0000-00000A140000}"/>
    <cellStyle name="Comma 5 16 7 2 3" xfId="12313" xr:uid="{00000000-0005-0000-0000-00005E600000}"/>
    <cellStyle name="Comma 5 16 7 3 2" xfId="8558" xr:uid="{00000000-0005-0000-0000-0000AF420000}"/>
    <cellStyle name="Comma 5 16 7 4" xfId="6370" xr:uid="{00000000-0005-0000-0000-0000B9310000}"/>
    <cellStyle name="Comma 5 16 7 5" xfId="4709" xr:uid="{00000000-0005-0000-0000-000000250000}"/>
    <cellStyle name="Comma 5 16 7 7" xfId="14479" xr:uid="{00000000-0005-0000-0000-000054710000}"/>
    <cellStyle name="Comma 5 16 8 2" xfId="5811" xr:uid="{00000000-0005-0000-0000-00007B2D0000}"/>
    <cellStyle name="Comma 5 16 8 4" xfId="15581" xr:uid="{00000000-0005-0000-0000-0000CF790000}"/>
    <cellStyle name="Comma 5 16 9 2" xfId="6927" xr:uid="{00000000-0005-0000-0000-0000F7350000}"/>
    <cellStyle name="Comma 5 17" xfId="220" xr:uid="{00000000-0005-0000-0000-0000A5010000}"/>
    <cellStyle name="Comma 5 17 2 2" xfId="2551" xr:uid="{00000000-0005-0000-0000-000019140000}"/>
    <cellStyle name="Comma 5 17 2 2 3" xfId="12321" xr:uid="{00000000-0005-0000-0000-00006D600000}"/>
    <cellStyle name="Comma 5 17 2 3 2" xfId="8566" xr:uid="{00000000-0005-0000-0000-0000BE420000}"/>
    <cellStyle name="Comma 5 17 2 4" xfId="6378" xr:uid="{00000000-0005-0000-0000-0000C8310000}"/>
    <cellStyle name="Comma 5 17 2 5" xfId="4717" xr:uid="{00000000-0005-0000-0000-00000F250000}"/>
    <cellStyle name="Comma 5 17 2 7" xfId="14487" xr:uid="{00000000-0005-0000-0000-000063710000}"/>
    <cellStyle name="Comma 5 17 3 2" xfId="5819" xr:uid="{00000000-0005-0000-0000-00008A2D0000}"/>
    <cellStyle name="Comma 5 17 3 4" xfId="15589" xr:uid="{00000000-0005-0000-0000-0000DE790000}"/>
    <cellStyle name="Comma 5 17 4 2" xfId="6934" xr:uid="{00000000-0005-0000-0000-000005360000}"/>
    <cellStyle name="Comma 5 17 5" xfId="3090" xr:uid="{00000000-0005-0000-0000-000056180000}"/>
    <cellStyle name="Comma 5 17 5 3" xfId="12860" xr:uid="{00000000-0005-0000-0000-0000AA640000}"/>
    <cellStyle name="Comma 5 17 6 2" xfId="10178" xr:uid="{00000000-0005-0000-0000-0000764F0000}"/>
    <cellStyle name="Comma 5 17 7" xfId="4158" xr:uid="{00000000-0005-0000-0000-0000D1200000}"/>
    <cellStyle name="Comma 5 17 9" xfId="13928" xr:uid="{00000000-0005-0000-0000-0000256D0000}"/>
    <cellStyle name="Comma 5 18 2" xfId="1566" xr:uid="{00000000-0005-0000-0000-00005C0C0000}"/>
    <cellStyle name="Comma 5 18 2 2 2" xfId="7565" xr:uid="{00000000-0005-0000-0000-0000013B0000}"/>
    <cellStyle name="Comma 5 18 2 3" xfId="3721" xr:uid="{00000000-0005-0000-0000-0000521D0000}"/>
    <cellStyle name="Comma 5 18 2 3 3" xfId="13491" xr:uid="{00000000-0005-0000-0000-0000A6690000}"/>
    <cellStyle name="Comma 5 18 2 4 2" xfId="11337" xr:uid="{00000000-0005-0000-0000-0000B0580000}"/>
    <cellStyle name="Comma 5 18 2 6" xfId="9741" xr:uid="{00000000-0005-0000-0000-0000F74B0000}"/>
    <cellStyle name="Comma 5 18 3" xfId="1038" xr:uid="{00000000-0005-0000-0000-00001E080000}"/>
    <cellStyle name="Comma 5 18 3 3" xfId="10810" xr:uid="{00000000-0005-0000-0000-000072540000}"/>
    <cellStyle name="Comma 5 18 4" xfId="2096" xr:uid="{00000000-0005-0000-0000-000099100000}"/>
    <cellStyle name="Comma 5 18 4 3" xfId="11866" xr:uid="{00000000-0005-0000-0000-0000ED5C0000}"/>
    <cellStyle name="Comma 5 18 5 2" xfId="8111" xr:uid="{00000000-0005-0000-0000-00003E3F0000}"/>
    <cellStyle name="Comma 5 18 6" xfId="5365" xr:uid="{00000000-0005-0000-0000-00000A2A0000}"/>
    <cellStyle name="Comma 5 18 6 3" xfId="15135" xr:uid="{00000000-0005-0000-0000-00005E760000}"/>
    <cellStyle name="Comma 5 18 8" xfId="9214" xr:uid="{00000000-0005-0000-0000-0000B9470000}"/>
    <cellStyle name="Comma 5 19" xfId="507" xr:uid="{00000000-0005-0000-0000-0000E1030000}"/>
    <cellStyle name="Comma 5 19 2 2" xfId="2736" xr:uid="{00000000-0005-0000-0000-00008A150000}"/>
    <cellStyle name="Comma 5 19 2 2 3" xfId="12506" xr:uid="{00000000-0005-0000-0000-0000DE610000}"/>
    <cellStyle name="Comma 5 19 2 3 2" xfId="8751" xr:uid="{00000000-0005-0000-0000-00002F440000}"/>
    <cellStyle name="Comma 5 19 2 4" xfId="6563" xr:uid="{00000000-0005-0000-0000-000039330000}"/>
    <cellStyle name="Comma 5 19 2 5" xfId="4902" xr:uid="{00000000-0005-0000-0000-000080260000}"/>
    <cellStyle name="Comma 5 19 2 7" xfId="14672" xr:uid="{00000000-0005-0000-0000-0000D4720000}"/>
    <cellStyle name="Comma 5 19 3 2" xfId="6004" xr:uid="{00000000-0005-0000-0000-0000FB2E0000}"/>
    <cellStyle name="Comma 5 19 3 4" xfId="15774" xr:uid="{00000000-0005-0000-0000-00004F7B0000}"/>
    <cellStyle name="Comma 5 19 4 2" xfId="7119" xr:uid="{00000000-0005-0000-0000-000076370000}"/>
    <cellStyle name="Comma 5 19 5" xfId="3275" xr:uid="{00000000-0005-0000-0000-0000C7190000}"/>
    <cellStyle name="Comma 5 19 5 3" xfId="13045" xr:uid="{00000000-0005-0000-0000-00001B660000}"/>
    <cellStyle name="Comma 5 19 6 2" xfId="10363" xr:uid="{00000000-0005-0000-0000-0000E7500000}"/>
    <cellStyle name="Comma 5 19 7" xfId="4343" xr:uid="{00000000-0005-0000-0000-000042220000}"/>
    <cellStyle name="Comma 5 19 9" xfId="14113" xr:uid="{00000000-0005-0000-0000-0000966E0000}"/>
    <cellStyle name="Comma 5 2 10" xfId="3018" xr:uid="{00000000-0005-0000-0000-0000B3170000}"/>
    <cellStyle name="Comma 5 2 10 3" xfId="12788" xr:uid="{00000000-0005-0000-0000-000007640000}"/>
    <cellStyle name="Comma 5 2 11 2" xfId="10106" xr:uid="{00000000-0005-0000-0000-0000D34E0000}"/>
    <cellStyle name="Comma 5 2 12" xfId="4086" xr:uid="{00000000-0005-0000-0000-00002E200000}"/>
    <cellStyle name="Comma 5 2 14" xfId="13856" xr:uid="{00000000-0005-0000-0000-0000826C0000}"/>
    <cellStyle name="Comma 5 2 2 2" xfId="1491" xr:uid="{00000000-0005-0000-0000-0000B00B0000}"/>
    <cellStyle name="Comma 5 2 2 2 2 2" xfId="7490" xr:uid="{00000000-0005-0000-0000-0000553A0000}"/>
    <cellStyle name="Comma 5 2 2 2 3" xfId="3646" xr:uid="{00000000-0005-0000-0000-0000A61C0000}"/>
    <cellStyle name="Comma 5 2 2 2 3 3" xfId="13416" xr:uid="{00000000-0005-0000-0000-0000FA680000}"/>
    <cellStyle name="Comma 5 2 2 2 4 2" xfId="11262" xr:uid="{00000000-0005-0000-0000-000004580000}"/>
    <cellStyle name="Comma 5 2 2 2 6" xfId="9666" xr:uid="{00000000-0005-0000-0000-00004B4B0000}"/>
    <cellStyle name="Comma 5 2 2 3" xfId="963" xr:uid="{00000000-0005-0000-0000-000072070000}"/>
    <cellStyle name="Comma 5 2 2 3 3" xfId="10735" xr:uid="{00000000-0005-0000-0000-0000C6530000}"/>
    <cellStyle name="Comma 5 2 2 4" xfId="2021" xr:uid="{00000000-0005-0000-0000-0000ED0F0000}"/>
    <cellStyle name="Comma 5 2 2 4 3" xfId="11791" xr:uid="{00000000-0005-0000-0000-0000415C0000}"/>
    <cellStyle name="Comma 5 2 2 5 2" xfId="8036" xr:uid="{00000000-0005-0000-0000-0000923E0000}"/>
    <cellStyle name="Comma 5 2 2 6" xfId="5290" xr:uid="{00000000-0005-0000-0000-00005E290000}"/>
    <cellStyle name="Comma 5 2 2 6 3" xfId="15060" xr:uid="{00000000-0005-0000-0000-0000B2750000}"/>
    <cellStyle name="Comma 5 2 2 8" xfId="9139" xr:uid="{00000000-0005-0000-0000-00000D470000}"/>
    <cellStyle name="Comma 5 2 3" xfId="430" xr:uid="{00000000-0005-0000-0000-000037030000}"/>
    <cellStyle name="Comma 5 2 3 2 2" xfId="2663" xr:uid="{00000000-0005-0000-0000-0000E5140000}"/>
    <cellStyle name="Comma 5 2 3 2 2 3" xfId="12433" xr:uid="{00000000-0005-0000-0000-000039610000}"/>
    <cellStyle name="Comma 5 2 3 2 3 2" xfId="8678" xr:uid="{00000000-0005-0000-0000-00008A430000}"/>
    <cellStyle name="Comma 5 2 3 2 4" xfId="6490" xr:uid="{00000000-0005-0000-0000-000094320000}"/>
    <cellStyle name="Comma 5 2 3 2 5" xfId="4829" xr:uid="{00000000-0005-0000-0000-0000DB250000}"/>
    <cellStyle name="Comma 5 2 3 2 7" xfId="14599" xr:uid="{00000000-0005-0000-0000-00002F720000}"/>
    <cellStyle name="Comma 5 2 3 3 2" xfId="5931" xr:uid="{00000000-0005-0000-0000-0000562E0000}"/>
    <cellStyle name="Comma 5 2 3 3 4" xfId="15701" xr:uid="{00000000-0005-0000-0000-0000AA7A0000}"/>
    <cellStyle name="Comma 5 2 3 4 2" xfId="7046" xr:uid="{00000000-0005-0000-0000-0000D1360000}"/>
    <cellStyle name="Comma 5 2 3 5" xfId="3202" xr:uid="{00000000-0005-0000-0000-000022190000}"/>
    <cellStyle name="Comma 5 2 3 5 3" xfId="12972" xr:uid="{00000000-0005-0000-0000-000076650000}"/>
    <cellStyle name="Comma 5 2 3 6 2" xfId="10290" xr:uid="{00000000-0005-0000-0000-000042500000}"/>
    <cellStyle name="Comma 5 2 3 7" xfId="4270" xr:uid="{00000000-0005-0000-0000-00009D210000}"/>
    <cellStyle name="Comma 5 2 3 9" xfId="14040" xr:uid="{00000000-0005-0000-0000-0000F16D0000}"/>
    <cellStyle name="Comma 5 2 4 2" xfId="1674" xr:uid="{00000000-0005-0000-0000-0000200D0000}"/>
    <cellStyle name="Comma 5 2 4 2 2 2" xfId="7673" xr:uid="{00000000-0005-0000-0000-0000C53B0000}"/>
    <cellStyle name="Comma 5 2 4 2 3" xfId="3829" xr:uid="{00000000-0005-0000-0000-0000161E0000}"/>
    <cellStyle name="Comma 5 2 4 2 3 3" xfId="13599" xr:uid="{00000000-0005-0000-0000-00006A6A0000}"/>
    <cellStyle name="Comma 5 2 4 2 4 2" xfId="11445" xr:uid="{00000000-0005-0000-0000-000074590000}"/>
    <cellStyle name="Comma 5 2 4 2 6" xfId="9849" xr:uid="{00000000-0005-0000-0000-0000BB4C0000}"/>
    <cellStyle name="Comma 5 2 4 3" xfId="1146" xr:uid="{00000000-0005-0000-0000-0000E2080000}"/>
    <cellStyle name="Comma 5 2 4 3 3" xfId="10918" xr:uid="{00000000-0005-0000-0000-000036550000}"/>
    <cellStyle name="Comma 5 2 4 4" xfId="2204" xr:uid="{00000000-0005-0000-0000-00005D110000}"/>
    <cellStyle name="Comma 5 2 4 4 3" xfId="11974" xr:uid="{00000000-0005-0000-0000-0000B15D0000}"/>
    <cellStyle name="Comma 5 2 4 5 2" xfId="8219" xr:uid="{00000000-0005-0000-0000-000002400000}"/>
    <cellStyle name="Comma 5 2 4 6" xfId="5473" xr:uid="{00000000-0005-0000-0000-0000CE2A0000}"/>
    <cellStyle name="Comma 5 2 4 6 3" xfId="15243" xr:uid="{00000000-0005-0000-0000-000022770000}"/>
    <cellStyle name="Comma 5 2 4 8" xfId="9322" xr:uid="{00000000-0005-0000-0000-00007D480000}"/>
    <cellStyle name="Comma 5 2 5" xfId="666" xr:uid="{00000000-0005-0000-0000-000010050000}"/>
    <cellStyle name="Comma 5 2 5 2 2" xfId="2845" xr:uid="{00000000-0005-0000-0000-000051160000}"/>
    <cellStyle name="Comma 5 2 5 2 2 3" xfId="12615" xr:uid="{00000000-0005-0000-0000-0000A5620000}"/>
    <cellStyle name="Comma 5 2 5 2 3 2" xfId="8860" xr:uid="{00000000-0005-0000-0000-0000F6440000}"/>
    <cellStyle name="Comma 5 2 5 2 4" xfId="6672" xr:uid="{00000000-0005-0000-0000-000000340000}"/>
    <cellStyle name="Comma 5 2 5 2 5" xfId="5011" xr:uid="{00000000-0005-0000-0000-000047270000}"/>
    <cellStyle name="Comma 5 2 5 2 7" xfId="14781" xr:uid="{00000000-0005-0000-0000-00009B730000}"/>
    <cellStyle name="Comma 5 2 5 3 2" xfId="6113" xr:uid="{00000000-0005-0000-0000-0000C22F0000}"/>
    <cellStyle name="Comma 5 2 5 3 4" xfId="15883" xr:uid="{00000000-0005-0000-0000-0000167C0000}"/>
    <cellStyle name="Comma 5 2 5 4 2" xfId="7228" xr:uid="{00000000-0005-0000-0000-00003D380000}"/>
    <cellStyle name="Comma 5 2 5 5" xfId="3384" xr:uid="{00000000-0005-0000-0000-00008E1A0000}"/>
    <cellStyle name="Comma 5 2 5 5 3" xfId="13154" xr:uid="{00000000-0005-0000-0000-0000E2660000}"/>
    <cellStyle name="Comma 5 2 5 6 2" xfId="10472" xr:uid="{00000000-0005-0000-0000-0000AE510000}"/>
    <cellStyle name="Comma 5 2 5 7" xfId="4452" xr:uid="{00000000-0005-0000-0000-000009230000}"/>
    <cellStyle name="Comma 5 2 5 9" xfId="14222" xr:uid="{00000000-0005-0000-0000-00005D6F0000}"/>
    <cellStyle name="Comma 5 2 6 2" xfId="1855" xr:uid="{00000000-0005-0000-0000-00008B0E0000}"/>
    <cellStyle name="Comma 5 2 6 2 2 2" xfId="7854" xr:uid="{00000000-0005-0000-0000-0000303D0000}"/>
    <cellStyle name="Comma 5 2 6 2 3" xfId="4010" xr:uid="{00000000-0005-0000-0000-0000811F0000}"/>
    <cellStyle name="Comma 5 2 6 2 3 3" xfId="13780" xr:uid="{00000000-0005-0000-0000-0000D56B0000}"/>
    <cellStyle name="Comma 5 2 6 2 4 2" xfId="11626" xr:uid="{00000000-0005-0000-0000-0000DF5A0000}"/>
    <cellStyle name="Comma 5 2 6 2 6" xfId="10030" xr:uid="{00000000-0005-0000-0000-0000264E0000}"/>
    <cellStyle name="Comma 5 2 6 3" xfId="1327" xr:uid="{00000000-0005-0000-0000-00004D0A0000}"/>
    <cellStyle name="Comma 5 2 6 3 3" xfId="11098" xr:uid="{00000000-0005-0000-0000-0000A1560000}"/>
    <cellStyle name="Comma 5 2 6 4" xfId="2384" xr:uid="{00000000-0005-0000-0000-0000C8120000}"/>
    <cellStyle name="Comma 5 2 6 4 3" xfId="12154" xr:uid="{00000000-0005-0000-0000-00001C5F0000}"/>
    <cellStyle name="Comma 5 2 6 5 2" xfId="8399" xr:uid="{00000000-0005-0000-0000-00006D410000}"/>
    <cellStyle name="Comma 5 2 6 6" xfId="5653" xr:uid="{00000000-0005-0000-0000-0000392C0000}"/>
    <cellStyle name="Comma 5 2 6 6 3" xfId="15423" xr:uid="{00000000-0005-0000-0000-00008D780000}"/>
    <cellStyle name="Comma 5 2 6 8" xfId="9502" xr:uid="{00000000-0005-0000-0000-0000E8490000}"/>
    <cellStyle name="Comma 5 2 7" xfId="1407" xr:uid="{00000000-0005-0000-0000-0000FA0A0000}"/>
    <cellStyle name="Comma 5 2 7 2 2" xfId="7406" xr:uid="{00000000-0005-0000-0000-00009F390000}"/>
    <cellStyle name="Comma 5 2 7 3" xfId="3562" xr:uid="{00000000-0005-0000-0000-0000F01B0000}"/>
    <cellStyle name="Comma 5 2 7 3 3" xfId="13332" xr:uid="{00000000-0005-0000-0000-000044680000}"/>
    <cellStyle name="Comma 5 2 7 4 2" xfId="11178" xr:uid="{00000000-0005-0000-0000-00004E570000}"/>
    <cellStyle name="Comma 5 2 7 6" xfId="9582" xr:uid="{00000000-0005-0000-0000-0000954A0000}"/>
    <cellStyle name="Comma 5 2 8" xfId="879" xr:uid="{00000000-0005-0000-0000-0000BC060000}"/>
    <cellStyle name="Comma 5 2 8 3" xfId="10650" xr:uid="{00000000-0005-0000-0000-000010530000}"/>
    <cellStyle name="Comma 5 2 9" xfId="1935" xr:uid="{00000000-0005-0000-0000-0000380F0000}"/>
    <cellStyle name="Comma 5 2 9 3" xfId="11706" xr:uid="{00000000-0005-0000-0000-00008C5B0000}"/>
    <cellStyle name="Comma 5 20 2" xfId="1747" xr:uid="{00000000-0005-0000-0000-0000C60D0000}"/>
    <cellStyle name="Comma 5 20 2 2 2" xfId="7746" xr:uid="{00000000-0005-0000-0000-00006B3C0000}"/>
    <cellStyle name="Comma 5 20 2 3" xfId="3902" xr:uid="{00000000-0005-0000-0000-0000BC1E0000}"/>
    <cellStyle name="Comma 5 20 2 3 3" xfId="13672" xr:uid="{00000000-0005-0000-0000-0000106B0000}"/>
    <cellStyle name="Comma 5 20 2 4 2" xfId="11518" xr:uid="{00000000-0005-0000-0000-00001A5A0000}"/>
    <cellStyle name="Comma 5 20 2 6" xfId="9922" xr:uid="{00000000-0005-0000-0000-0000614D0000}"/>
    <cellStyle name="Comma 5 20 3" xfId="1219" xr:uid="{00000000-0005-0000-0000-000088090000}"/>
    <cellStyle name="Comma 5 20 3 3" xfId="10991" xr:uid="{00000000-0005-0000-0000-0000DC550000}"/>
    <cellStyle name="Comma 5 20 4" xfId="2277" xr:uid="{00000000-0005-0000-0000-000003120000}"/>
    <cellStyle name="Comma 5 20 4 3" xfId="12047" xr:uid="{00000000-0005-0000-0000-0000575E0000}"/>
    <cellStyle name="Comma 5 20 5 2" xfId="8292" xr:uid="{00000000-0005-0000-0000-0000A8400000}"/>
    <cellStyle name="Comma 5 20 6" xfId="5546" xr:uid="{00000000-0005-0000-0000-0000742B0000}"/>
    <cellStyle name="Comma 5 20 6 3" xfId="15316" xr:uid="{00000000-0005-0000-0000-0000C8770000}"/>
    <cellStyle name="Comma 5 20 8" xfId="9395" xr:uid="{00000000-0005-0000-0000-000023490000}"/>
    <cellStyle name="Comma 5 21" xfId="743" xr:uid="{00000000-0005-0000-0000-0000BC050000}"/>
    <cellStyle name="Comma 5 21 2 2" xfId="2918" xr:uid="{00000000-0005-0000-0000-0000F6160000}"/>
    <cellStyle name="Comma 5 21 2 2 3" xfId="12688" xr:uid="{00000000-0005-0000-0000-00004A630000}"/>
    <cellStyle name="Comma 5 21 2 3 2" xfId="8933" xr:uid="{00000000-0005-0000-0000-00009B450000}"/>
    <cellStyle name="Comma 5 21 2 4" xfId="6745" xr:uid="{00000000-0005-0000-0000-0000A5340000}"/>
    <cellStyle name="Comma 5 21 2 5" xfId="5084" xr:uid="{00000000-0005-0000-0000-0000EC270000}"/>
    <cellStyle name="Comma 5 21 2 7" xfId="14854" xr:uid="{00000000-0005-0000-0000-000040740000}"/>
    <cellStyle name="Comma 5 21 3 2" xfId="6187" xr:uid="{00000000-0005-0000-0000-000067300000}"/>
    <cellStyle name="Comma 5 21 3 4" xfId="15956" xr:uid="{00000000-0005-0000-0000-0000BB7C0000}"/>
    <cellStyle name="Comma 5 21 4 2" xfId="7302" xr:uid="{00000000-0005-0000-0000-0000E2380000}"/>
    <cellStyle name="Comma 5 21 5" xfId="3458" xr:uid="{00000000-0005-0000-0000-0000331B0000}"/>
    <cellStyle name="Comma 5 21 5 3" xfId="13228" xr:uid="{00000000-0005-0000-0000-000087670000}"/>
    <cellStyle name="Comma 5 21 6 2" xfId="10546" xr:uid="{00000000-0005-0000-0000-000053520000}"/>
    <cellStyle name="Comma 5 21 7" xfId="4526" xr:uid="{00000000-0005-0000-0000-0000AE230000}"/>
    <cellStyle name="Comma 5 21 9" xfId="14296" xr:uid="{00000000-0005-0000-0000-000002700000}"/>
    <cellStyle name="Comma 5 22 2" xfId="2456" xr:uid="{00000000-0005-0000-0000-00006B130000}"/>
    <cellStyle name="Comma 5 22 2 3" xfId="12226" xr:uid="{00000000-0005-0000-0000-0000BF5F0000}"/>
    <cellStyle name="Comma 5 22 3 2" xfId="8471" xr:uid="{00000000-0005-0000-0000-000010420000}"/>
    <cellStyle name="Comma 5 22 4" xfId="6283" xr:uid="{00000000-0005-0000-0000-00001A310000}"/>
    <cellStyle name="Comma 5 22 5" xfId="4622" xr:uid="{00000000-0005-0000-0000-000061240000}"/>
    <cellStyle name="Comma 5 22 7" xfId="14392" xr:uid="{00000000-0005-0000-0000-0000B5700000}"/>
    <cellStyle name="Comma 5 23 2" xfId="5725" xr:uid="{00000000-0005-0000-0000-0000DC2C0000}"/>
    <cellStyle name="Comma 5 23 4" xfId="15495" xr:uid="{00000000-0005-0000-0000-000030790000}"/>
    <cellStyle name="Comma 5 24 2" xfId="6841" xr:uid="{00000000-0005-0000-0000-000058350000}"/>
    <cellStyle name="Comma 5 25" xfId="3014" xr:uid="{00000000-0005-0000-0000-0000A9170000}"/>
    <cellStyle name="Comma 5 25 3" xfId="12784" xr:uid="{00000000-0005-0000-0000-0000FD630000}"/>
    <cellStyle name="Comma 5 26 2" xfId="10102" xr:uid="{00000000-0005-0000-0000-0000C94E0000}"/>
    <cellStyle name="Comma 5 27" xfId="4082" xr:uid="{00000000-0005-0000-0000-000024200000}"/>
    <cellStyle name="Comma 5 29" xfId="13852" xr:uid="{00000000-0005-0000-0000-0000786C0000}"/>
    <cellStyle name="Comma 5 3 10" xfId="3022" xr:uid="{00000000-0005-0000-0000-0000BC170000}"/>
    <cellStyle name="Comma 5 3 10 3" xfId="12792" xr:uid="{00000000-0005-0000-0000-000010640000}"/>
    <cellStyle name="Comma 5 3 11 2" xfId="10110" xr:uid="{00000000-0005-0000-0000-0000DC4E0000}"/>
    <cellStyle name="Comma 5 3 12" xfId="4090" xr:uid="{00000000-0005-0000-0000-000037200000}"/>
    <cellStyle name="Comma 5 3 14" xfId="13860" xr:uid="{00000000-0005-0000-0000-00008B6C0000}"/>
    <cellStyle name="Comma 5 3 2 2" xfId="1495" xr:uid="{00000000-0005-0000-0000-0000B90B0000}"/>
    <cellStyle name="Comma 5 3 2 2 2 2" xfId="7494" xr:uid="{00000000-0005-0000-0000-00005E3A0000}"/>
    <cellStyle name="Comma 5 3 2 2 3" xfId="3650" xr:uid="{00000000-0005-0000-0000-0000AF1C0000}"/>
    <cellStyle name="Comma 5 3 2 2 3 3" xfId="13420" xr:uid="{00000000-0005-0000-0000-000003690000}"/>
    <cellStyle name="Comma 5 3 2 2 4 2" xfId="11266" xr:uid="{00000000-0005-0000-0000-00000D580000}"/>
    <cellStyle name="Comma 5 3 2 2 6" xfId="9670" xr:uid="{00000000-0005-0000-0000-0000544B0000}"/>
    <cellStyle name="Comma 5 3 2 3" xfId="967" xr:uid="{00000000-0005-0000-0000-00007B070000}"/>
    <cellStyle name="Comma 5 3 2 3 3" xfId="10739" xr:uid="{00000000-0005-0000-0000-0000CF530000}"/>
    <cellStyle name="Comma 5 3 2 4" xfId="2025" xr:uid="{00000000-0005-0000-0000-0000F60F0000}"/>
    <cellStyle name="Comma 5 3 2 4 3" xfId="11795" xr:uid="{00000000-0005-0000-0000-00004A5C0000}"/>
    <cellStyle name="Comma 5 3 2 5 2" xfId="8040" xr:uid="{00000000-0005-0000-0000-00009B3E0000}"/>
    <cellStyle name="Comma 5 3 2 6" xfId="5294" xr:uid="{00000000-0005-0000-0000-000067290000}"/>
    <cellStyle name="Comma 5 3 2 6 3" xfId="15064" xr:uid="{00000000-0005-0000-0000-0000BB750000}"/>
    <cellStyle name="Comma 5 3 2 8" xfId="9143" xr:uid="{00000000-0005-0000-0000-000016470000}"/>
    <cellStyle name="Comma 5 3 3" xfId="434" xr:uid="{00000000-0005-0000-0000-000040030000}"/>
    <cellStyle name="Comma 5 3 3 2 2" xfId="2667" xr:uid="{00000000-0005-0000-0000-0000EE140000}"/>
    <cellStyle name="Comma 5 3 3 2 2 3" xfId="12437" xr:uid="{00000000-0005-0000-0000-000042610000}"/>
    <cellStyle name="Comma 5 3 3 2 3 2" xfId="8682" xr:uid="{00000000-0005-0000-0000-000093430000}"/>
    <cellStyle name="Comma 5 3 3 2 4" xfId="6494" xr:uid="{00000000-0005-0000-0000-00009D320000}"/>
    <cellStyle name="Comma 5 3 3 2 5" xfId="4833" xr:uid="{00000000-0005-0000-0000-0000E4250000}"/>
    <cellStyle name="Comma 5 3 3 2 7" xfId="14603" xr:uid="{00000000-0005-0000-0000-000038720000}"/>
    <cellStyle name="Comma 5 3 3 3 2" xfId="5935" xr:uid="{00000000-0005-0000-0000-00005F2E0000}"/>
    <cellStyle name="Comma 5 3 3 3 4" xfId="15705" xr:uid="{00000000-0005-0000-0000-0000B37A0000}"/>
    <cellStyle name="Comma 5 3 3 4 2" xfId="7050" xr:uid="{00000000-0005-0000-0000-0000DA360000}"/>
    <cellStyle name="Comma 5 3 3 5" xfId="3206" xr:uid="{00000000-0005-0000-0000-00002B190000}"/>
    <cellStyle name="Comma 5 3 3 5 3" xfId="12976" xr:uid="{00000000-0005-0000-0000-00007F650000}"/>
    <cellStyle name="Comma 5 3 3 6 2" xfId="10294" xr:uid="{00000000-0005-0000-0000-00004B500000}"/>
    <cellStyle name="Comma 5 3 3 7" xfId="4274" xr:uid="{00000000-0005-0000-0000-0000A6210000}"/>
    <cellStyle name="Comma 5 3 3 9" xfId="14044" xr:uid="{00000000-0005-0000-0000-0000FA6D0000}"/>
    <cellStyle name="Comma 5 3 4 2" xfId="1678" xr:uid="{00000000-0005-0000-0000-0000290D0000}"/>
    <cellStyle name="Comma 5 3 4 2 2 2" xfId="7677" xr:uid="{00000000-0005-0000-0000-0000CE3B0000}"/>
    <cellStyle name="Comma 5 3 4 2 3" xfId="3833" xr:uid="{00000000-0005-0000-0000-00001F1E0000}"/>
    <cellStyle name="Comma 5 3 4 2 3 3" xfId="13603" xr:uid="{00000000-0005-0000-0000-0000736A0000}"/>
    <cellStyle name="Comma 5 3 4 2 4 2" xfId="11449" xr:uid="{00000000-0005-0000-0000-00007D590000}"/>
    <cellStyle name="Comma 5 3 4 2 6" xfId="9853" xr:uid="{00000000-0005-0000-0000-0000C44C0000}"/>
    <cellStyle name="Comma 5 3 4 3" xfId="1150" xr:uid="{00000000-0005-0000-0000-0000EB080000}"/>
    <cellStyle name="Comma 5 3 4 3 3" xfId="10922" xr:uid="{00000000-0005-0000-0000-00003F550000}"/>
    <cellStyle name="Comma 5 3 4 4" xfId="2208" xr:uid="{00000000-0005-0000-0000-000066110000}"/>
    <cellStyle name="Comma 5 3 4 4 3" xfId="11978" xr:uid="{00000000-0005-0000-0000-0000BA5D0000}"/>
    <cellStyle name="Comma 5 3 4 5 2" xfId="8223" xr:uid="{00000000-0005-0000-0000-00000B400000}"/>
    <cellStyle name="Comma 5 3 4 6" xfId="5477" xr:uid="{00000000-0005-0000-0000-0000D72A0000}"/>
    <cellStyle name="Comma 5 3 4 6 3" xfId="15247" xr:uid="{00000000-0005-0000-0000-00002B770000}"/>
    <cellStyle name="Comma 5 3 4 8" xfId="9326" xr:uid="{00000000-0005-0000-0000-000086480000}"/>
    <cellStyle name="Comma 5 3 5" xfId="670" xr:uid="{00000000-0005-0000-0000-000019050000}"/>
    <cellStyle name="Comma 5 3 5 2 2" xfId="2849" xr:uid="{00000000-0005-0000-0000-00005A160000}"/>
    <cellStyle name="Comma 5 3 5 2 2 3" xfId="12619" xr:uid="{00000000-0005-0000-0000-0000AE620000}"/>
    <cellStyle name="Comma 5 3 5 2 3 2" xfId="8864" xr:uid="{00000000-0005-0000-0000-0000FF440000}"/>
    <cellStyle name="Comma 5 3 5 2 4" xfId="6676" xr:uid="{00000000-0005-0000-0000-000009340000}"/>
    <cellStyle name="Comma 5 3 5 2 5" xfId="5015" xr:uid="{00000000-0005-0000-0000-000050270000}"/>
    <cellStyle name="Comma 5 3 5 2 7" xfId="14785" xr:uid="{00000000-0005-0000-0000-0000A4730000}"/>
    <cellStyle name="Comma 5 3 5 3 2" xfId="6117" xr:uid="{00000000-0005-0000-0000-0000CB2F0000}"/>
    <cellStyle name="Comma 5 3 5 3 4" xfId="15887" xr:uid="{00000000-0005-0000-0000-00001F7C0000}"/>
    <cellStyle name="Comma 5 3 5 4 2" xfId="7232" xr:uid="{00000000-0005-0000-0000-000046380000}"/>
    <cellStyle name="Comma 5 3 5 5" xfId="3388" xr:uid="{00000000-0005-0000-0000-0000971A0000}"/>
    <cellStyle name="Comma 5 3 5 5 3" xfId="13158" xr:uid="{00000000-0005-0000-0000-0000EB660000}"/>
    <cellStyle name="Comma 5 3 5 6 2" xfId="10476" xr:uid="{00000000-0005-0000-0000-0000B7510000}"/>
    <cellStyle name="Comma 5 3 5 7" xfId="4456" xr:uid="{00000000-0005-0000-0000-000012230000}"/>
    <cellStyle name="Comma 5 3 5 9" xfId="14226" xr:uid="{00000000-0005-0000-0000-0000666F0000}"/>
    <cellStyle name="Comma 5 3 6 2" xfId="1859" xr:uid="{00000000-0005-0000-0000-0000940E0000}"/>
    <cellStyle name="Comma 5 3 6 2 2 2" xfId="7858" xr:uid="{00000000-0005-0000-0000-0000393D0000}"/>
    <cellStyle name="Comma 5 3 6 2 3" xfId="4014" xr:uid="{00000000-0005-0000-0000-00008A1F0000}"/>
    <cellStyle name="Comma 5 3 6 2 3 3" xfId="13784" xr:uid="{00000000-0005-0000-0000-0000DE6B0000}"/>
    <cellStyle name="Comma 5 3 6 2 4 2" xfId="11630" xr:uid="{00000000-0005-0000-0000-0000E85A0000}"/>
    <cellStyle name="Comma 5 3 6 2 6" xfId="10034" xr:uid="{00000000-0005-0000-0000-00002F4E0000}"/>
    <cellStyle name="Comma 5 3 6 3" xfId="1331" xr:uid="{00000000-0005-0000-0000-0000560A0000}"/>
    <cellStyle name="Comma 5 3 6 3 3" xfId="11102" xr:uid="{00000000-0005-0000-0000-0000AA560000}"/>
    <cellStyle name="Comma 5 3 6 4" xfId="2388" xr:uid="{00000000-0005-0000-0000-0000D1120000}"/>
    <cellStyle name="Comma 5 3 6 4 3" xfId="12158" xr:uid="{00000000-0005-0000-0000-0000255F0000}"/>
    <cellStyle name="Comma 5 3 6 5 2" xfId="8403" xr:uid="{00000000-0005-0000-0000-000076410000}"/>
    <cellStyle name="Comma 5 3 6 6" xfId="5657" xr:uid="{00000000-0005-0000-0000-0000422C0000}"/>
    <cellStyle name="Comma 5 3 6 6 3" xfId="15427" xr:uid="{00000000-0005-0000-0000-000096780000}"/>
    <cellStyle name="Comma 5 3 6 8" xfId="9506" xr:uid="{00000000-0005-0000-0000-0000F1490000}"/>
    <cellStyle name="Comma 5 3 7" xfId="1411" xr:uid="{00000000-0005-0000-0000-0000030B0000}"/>
    <cellStyle name="Comma 5 3 7 2 2" xfId="7410" xr:uid="{00000000-0005-0000-0000-0000A8390000}"/>
    <cellStyle name="Comma 5 3 7 3" xfId="3566" xr:uid="{00000000-0005-0000-0000-0000F91B0000}"/>
    <cellStyle name="Comma 5 3 7 3 3" xfId="13336" xr:uid="{00000000-0005-0000-0000-00004D680000}"/>
    <cellStyle name="Comma 5 3 7 4 2" xfId="11182" xr:uid="{00000000-0005-0000-0000-000057570000}"/>
    <cellStyle name="Comma 5 3 7 6" xfId="9586" xr:uid="{00000000-0005-0000-0000-00009E4A0000}"/>
    <cellStyle name="Comma 5 3 8" xfId="883" xr:uid="{00000000-0005-0000-0000-0000C5060000}"/>
    <cellStyle name="Comma 5 3 8 3" xfId="10654" xr:uid="{00000000-0005-0000-0000-000019530000}"/>
    <cellStyle name="Comma 5 3 9" xfId="1940" xr:uid="{00000000-0005-0000-0000-0000410F0000}"/>
    <cellStyle name="Comma 5 3 9 3" xfId="11711" xr:uid="{00000000-0005-0000-0000-0000955B0000}"/>
    <cellStyle name="Comma 5 4 10" xfId="3025" xr:uid="{00000000-0005-0000-0000-0000C5170000}"/>
    <cellStyle name="Comma 5 4 10 3" xfId="12795" xr:uid="{00000000-0005-0000-0000-000019640000}"/>
    <cellStyle name="Comma 5 4 11 2" xfId="10113" xr:uid="{00000000-0005-0000-0000-0000E54E0000}"/>
    <cellStyle name="Comma 5 4 12" xfId="4093" xr:uid="{00000000-0005-0000-0000-000040200000}"/>
    <cellStyle name="Comma 5 4 14" xfId="13863" xr:uid="{00000000-0005-0000-0000-0000946C0000}"/>
    <cellStyle name="Comma 5 4 2 2" xfId="1499" xr:uid="{00000000-0005-0000-0000-0000C30B0000}"/>
    <cellStyle name="Comma 5 4 2 2 2 2" xfId="7498" xr:uid="{00000000-0005-0000-0000-0000683A0000}"/>
    <cellStyle name="Comma 5 4 2 2 3" xfId="3654" xr:uid="{00000000-0005-0000-0000-0000B91C0000}"/>
    <cellStyle name="Comma 5 4 2 2 3 3" xfId="13424" xr:uid="{00000000-0005-0000-0000-00000D690000}"/>
    <cellStyle name="Comma 5 4 2 2 4 2" xfId="11270" xr:uid="{00000000-0005-0000-0000-000017580000}"/>
    <cellStyle name="Comma 5 4 2 2 6" xfId="9674" xr:uid="{00000000-0005-0000-0000-00005E4B0000}"/>
    <cellStyle name="Comma 5 4 2 3" xfId="971" xr:uid="{00000000-0005-0000-0000-000085070000}"/>
    <cellStyle name="Comma 5 4 2 3 3" xfId="10743" xr:uid="{00000000-0005-0000-0000-0000D9530000}"/>
    <cellStyle name="Comma 5 4 2 4" xfId="2029" xr:uid="{00000000-0005-0000-0000-000000100000}"/>
    <cellStyle name="Comma 5 4 2 4 3" xfId="11799" xr:uid="{00000000-0005-0000-0000-0000545C0000}"/>
    <cellStyle name="Comma 5 4 2 5 2" xfId="8044" xr:uid="{00000000-0005-0000-0000-0000A53E0000}"/>
    <cellStyle name="Comma 5 4 2 6" xfId="5298" xr:uid="{00000000-0005-0000-0000-000071290000}"/>
    <cellStyle name="Comma 5 4 2 6 3" xfId="15068" xr:uid="{00000000-0005-0000-0000-0000C5750000}"/>
    <cellStyle name="Comma 5 4 2 8" xfId="9147" xr:uid="{00000000-0005-0000-0000-000020470000}"/>
    <cellStyle name="Comma 5 4 3" xfId="437" xr:uid="{00000000-0005-0000-0000-000049030000}"/>
    <cellStyle name="Comma 5 4 3 2 2" xfId="2670" xr:uid="{00000000-0005-0000-0000-0000F7140000}"/>
    <cellStyle name="Comma 5 4 3 2 2 3" xfId="12440" xr:uid="{00000000-0005-0000-0000-00004B610000}"/>
    <cellStyle name="Comma 5 4 3 2 3 2" xfId="8685" xr:uid="{00000000-0005-0000-0000-00009C430000}"/>
    <cellStyle name="Comma 5 4 3 2 4" xfId="6497" xr:uid="{00000000-0005-0000-0000-0000A6320000}"/>
    <cellStyle name="Comma 5 4 3 2 5" xfId="4836" xr:uid="{00000000-0005-0000-0000-0000ED250000}"/>
    <cellStyle name="Comma 5 4 3 2 7" xfId="14606" xr:uid="{00000000-0005-0000-0000-000041720000}"/>
    <cellStyle name="Comma 5 4 3 3 2" xfId="5938" xr:uid="{00000000-0005-0000-0000-0000682E0000}"/>
    <cellStyle name="Comma 5 4 3 3 4" xfId="15708" xr:uid="{00000000-0005-0000-0000-0000BC7A0000}"/>
    <cellStyle name="Comma 5 4 3 4 2" xfId="7053" xr:uid="{00000000-0005-0000-0000-0000E3360000}"/>
    <cellStyle name="Comma 5 4 3 5" xfId="3209" xr:uid="{00000000-0005-0000-0000-000034190000}"/>
    <cellStyle name="Comma 5 4 3 5 3" xfId="12979" xr:uid="{00000000-0005-0000-0000-000088650000}"/>
    <cellStyle name="Comma 5 4 3 6 2" xfId="10297" xr:uid="{00000000-0005-0000-0000-000054500000}"/>
    <cellStyle name="Comma 5 4 3 7" xfId="4277" xr:uid="{00000000-0005-0000-0000-0000AF210000}"/>
    <cellStyle name="Comma 5 4 3 9" xfId="14047" xr:uid="{00000000-0005-0000-0000-0000036E0000}"/>
    <cellStyle name="Comma 5 4 4 2" xfId="1681" xr:uid="{00000000-0005-0000-0000-0000330D0000}"/>
    <cellStyle name="Comma 5 4 4 2 2 2" xfId="7680" xr:uid="{00000000-0005-0000-0000-0000D83B0000}"/>
    <cellStyle name="Comma 5 4 4 2 3" xfId="3836" xr:uid="{00000000-0005-0000-0000-0000291E0000}"/>
    <cellStyle name="Comma 5 4 4 2 3 3" xfId="13606" xr:uid="{00000000-0005-0000-0000-00007D6A0000}"/>
    <cellStyle name="Comma 5 4 4 2 4 2" xfId="11452" xr:uid="{00000000-0005-0000-0000-000087590000}"/>
    <cellStyle name="Comma 5 4 4 2 6" xfId="9856" xr:uid="{00000000-0005-0000-0000-0000CE4C0000}"/>
    <cellStyle name="Comma 5 4 4 3" xfId="1153" xr:uid="{00000000-0005-0000-0000-0000F5080000}"/>
    <cellStyle name="Comma 5 4 4 3 3" xfId="10925" xr:uid="{00000000-0005-0000-0000-000049550000}"/>
    <cellStyle name="Comma 5 4 4 4" xfId="2211" xr:uid="{00000000-0005-0000-0000-000070110000}"/>
    <cellStyle name="Comma 5 4 4 4 3" xfId="11981" xr:uid="{00000000-0005-0000-0000-0000C45D0000}"/>
    <cellStyle name="Comma 5 4 4 5 2" xfId="8226" xr:uid="{00000000-0005-0000-0000-000015400000}"/>
    <cellStyle name="Comma 5 4 4 6" xfId="5480" xr:uid="{00000000-0005-0000-0000-0000E12A0000}"/>
    <cellStyle name="Comma 5 4 4 6 3" xfId="15250" xr:uid="{00000000-0005-0000-0000-000035770000}"/>
    <cellStyle name="Comma 5 4 4 8" xfId="9329" xr:uid="{00000000-0005-0000-0000-000090480000}"/>
    <cellStyle name="Comma 5 4 5" xfId="673" xr:uid="{00000000-0005-0000-0000-000022050000}"/>
    <cellStyle name="Comma 5 4 5 2 2" xfId="2852" xr:uid="{00000000-0005-0000-0000-000063160000}"/>
    <cellStyle name="Comma 5 4 5 2 2 3" xfId="12622" xr:uid="{00000000-0005-0000-0000-0000B7620000}"/>
    <cellStyle name="Comma 5 4 5 2 3 2" xfId="8867" xr:uid="{00000000-0005-0000-0000-000008450000}"/>
    <cellStyle name="Comma 5 4 5 2 4" xfId="6679" xr:uid="{00000000-0005-0000-0000-000012340000}"/>
    <cellStyle name="Comma 5 4 5 2 5" xfId="5018" xr:uid="{00000000-0005-0000-0000-000059270000}"/>
    <cellStyle name="Comma 5 4 5 2 7" xfId="14788" xr:uid="{00000000-0005-0000-0000-0000AD730000}"/>
    <cellStyle name="Comma 5 4 5 3 2" xfId="6120" xr:uid="{00000000-0005-0000-0000-0000D42F0000}"/>
    <cellStyle name="Comma 5 4 5 3 4" xfId="15890" xr:uid="{00000000-0005-0000-0000-0000287C0000}"/>
    <cellStyle name="Comma 5 4 5 4 2" xfId="7235" xr:uid="{00000000-0005-0000-0000-00004F380000}"/>
    <cellStyle name="Comma 5 4 5 5" xfId="3391" xr:uid="{00000000-0005-0000-0000-0000A01A0000}"/>
    <cellStyle name="Comma 5 4 5 5 3" xfId="13161" xr:uid="{00000000-0005-0000-0000-0000F4660000}"/>
    <cellStyle name="Comma 5 4 5 6 2" xfId="10479" xr:uid="{00000000-0005-0000-0000-0000C0510000}"/>
    <cellStyle name="Comma 5 4 5 7" xfId="4459" xr:uid="{00000000-0005-0000-0000-00001B230000}"/>
    <cellStyle name="Comma 5 4 5 9" xfId="14229" xr:uid="{00000000-0005-0000-0000-00006F6F0000}"/>
    <cellStyle name="Comma 5 4 6 2" xfId="1862" xr:uid="{00000000-0005-0000-0000-00009D0E0000}"/>
    <cellStyle name="Comma 5 4 6 2 2 2" xfId="7861" xr:uid="{00000000-0005-0000-0000-0000423D0000}"/>
    <cellStyle name="Comma 5 4 6 2 3" xfId="4017" xr:uid="{00000000-0005-0000-0000-0000931F0000}"/>
    <cellStyle name="Comma 5 4 6 2 3 3" xfId="13787" xr:uid="{00000000-0005-0000-0000-0000E76B0000}"/>
    <cellStyle name="Comma 5 4 6 2 4 2" xfId="11633" xr:uid="{00000000-0005-0000-0000-0000F15A0000}"/>
    <cellStyle name="Comma 5 4 6 2 6" xfId="10037" xr:uid="{00000000-0005-0000-0000-0000384E0000}"/>
    <cellStyle name="Comma 5 4 6 3" xfId="1334" xr:uid="{00000000-0005-0000-0000-00005F0A0000}"/>
    <cellStyle name="Comma 5 4 6 3 3" xfId="11105" xr:uid="{00000000-0005-0000-0000-0000B3560000}"/>
    <cellStyle name="Comma 5 4 6 4" xfId="2391" xr:uid="{00000000-0005-0000-0000-0000DA120000}"/>
    <cellStyle name="Comma 5 4 6 4 3" xfId="12161" xr:uid="{00000000-0005-0000-0000-00002E5F0000}"/>
    <cellStyle name="Comma 5 4 6 5 2" xfId="8406" xr:uid="{00000000-0005-0000-0000-00007F410000}"/>
    <cellStyle name="Comma 5 4 6 6" xfId="5660" xr:uid="{00000000-0005-0000-0000-00004B2C0000}"/>
    <cellStyle name="Comma 5 4 6 6 3" xfId="15430" xr:uid="{00000000-0005-0000-0000-00009F780000}"/>
    <cellStyle name="Comma 5 4 6 8" xfId="9509" xr:uid="{00000000-0005-0000-0000-0000FA490000}"/>
    <cellStyle name="Comma 5 4 7" xfId="1414" xr:uid="{00000000-0005-0000-0000-00000C0B0000}"/>
    <cellStyle name="Comma 5 4 7 2 2" xfId="7413" xr:uid="{00000000-0005-0000-0000-0000B1390000}"/>
    <cellStyle name="Comma 5 4 7 3" xfId="3569" xr:uid="{00000000-0005-0000-0000-0000021C0000}"/>
    <cellStyle name="Comma 5 4 7 3 3" xfId="13339" xr:uid="{00000000-0005-0000-0000-000056680000}"/>
    <cellStyle name="Comma 5 4 7 4 2" xfId="11185" xr:uid="{00000000-0005-0000-0000-000060570000}"/>
    <cellStyle name="Comma 5 4 7 6" xfId="9589" xr:uid="{00000000-0005-0000-0000-0000A74A0000}"/>
    <cellStyle name="Comma 5 4 8" xfId="886" xr:uid="{00000000-0005-0000-0000-0000CE060000}"/>
    <cellStyle name="Comma 5 4 8 3" xfId="10657" xr:uid="{00000000-0005-0000-0000-000022530000}"/>
    <cellStyle name="Comma 5 4 9" xfId="1943" xr:uid="{00000000-0005-0000-0000-00004A0F0000}"/>
    <cellStyle name="Comma 5 4 9 3" xfId="11714" xr:uid="{00000000-0005-0000-0000-00009E5B0000}"/>
    <cellStyle name="Comma 5 5 10" xfId="3029" xr:uid="{00000000-0005-0000-0000-0000D1170000}"/>
    <cellStyle name="Comma 5 5 10 3" xfId="12799" xr:uid="{00000000-0005-0000-0000-000025640000}"/>
    <cellStyle name="Comma 5 5 11 2" xfId="10117" xr:uid="{00000000-0005-0000-0000-0000F14E0000}"/>
    <cellStyle name="Comma 5 5 12" xfId="4097" xr:uid="{00000000-0005-0000-0000-00004C200000}"/>
    <cellStyle name="Comma 5 5 14" xfId="13867" xr:uid="{00000000-0005-0000-0000-0000A06C0000}"/>
    <cellStyle name="Comma 5 5 2 2" xfId="1503" xr:uid="{00000000-0005-0000-0000-0000CF0B0000}"/>
    <cellStyle name="Comma 5 5 2 2 2 2" xfId="7502" xr:uid="{00000000-0005-0000-0000-0000743A0000}"/>
    <cellStyle name="Comma 5 5 2 2 3" xfId="3658" xr:uid="{00000000-0005-0000-0000-0000C51C0000}"/>
    <cellStyle name="Comma 5 5 2 2 3 3" xfId="13428" xr:uid="{00000000-0005-0000-0000-000019690000}"/>
    <cellStyle name="Comma 5 5 2 2 4 2" xfId="11274" xr:uid="{00000000-0005-0000-0000-000023580000}"/>
    <cellStyle name="Comma 5 5 2 2 6" xfId="9678" xr:uid="{00000000-0005-0000-0000-00006A4B0000}"/>
    <cellStyle name="Comma 5 5 2 3" xfId="975" xr:uid="{00000000-0005-0000-0000-000091070000}"/>
    <cellStyle name="Comma 5 5 2 3 3" xfId="10747" xr:uid="{00000000-0005-0000-0000-0000E5530000}"/>
    <cellStyle name="Comma 5 5 2 4" xfId="2033" xr:uid="{00000000-0005-0000-0000-00000C100000}"/>
    <cellStyle name="Comma 5 5 2 4 3" xfId="11803" xr:uid="{00000000-0005-0000-0000-0000605C0000}"/>
    <cellStyle name="Comma 5 5 2 5 2" xfId="8048" xr:uid="{00000000-0005-0000-0000-0000B13E0000}"/>
    <cellStyle name="Comma 5 5 2 6" xfId="5302" xr:uid="{00000000-0005-0000-0000-00007D290000}"/>
    <cellStyle name="Comma 5 5 2 6 3" xfId="15072" xr:uid="{00000000-0005-0000-0000-0000D1750000}"/>
    <cellStyle name="Comma 5 5 2 8" xfId="9151" xr:uid="{00000000-0005-0000-0000-00002C470000}"/>
    <cellStyle name="Comma 5 5 3" xfId="441" xr:uid="{00000000-0005-0000-0000-000055030000}"/>
    <cellStyle name="Comma 5 5 3 2 2" xfId="2674" xr:uid="{00000000-0005-0000-0000-000003150000}"/>
    <cellStyle name="Comma 5 5 3 2 2 3" xfId="12444" xr:uid="{00000000-0005-0000-0000-000057610000}"/>
    <cellStyle name="Comma 5 5 3 2 3 2" xfId="8689" xr:uid="{00000000-0005-0000-0000-0000A8430000}"/>
    <cellStyle name="Comma 5 5 3 2 4" xfId="6501" xr:uid="{00000000-0005-0000-0000-0000B2320000}"/>
    <cellStyle name="Comma 5 5 3 2 5" xfId="4840" xr:uid="{00000000-0005-0000-0000-0000F9250000}"/>
    <cellStyle name="Comma 5 5 3 2 7" xfId="14610" xr:uid="{00000000-0005-0000-0000-00004D720000}"/>
    <cellStyle name="Comma 5 5 3 3 2" xfId="5942" xr:uid="{00000000-0005-0000-0000-0000742E0000}"/>
    <cellStyle name="Comma 5 5 3 3 4" xfId="15712" xr:uid="{00000000-0005-0000-0000-0000C87A0000}"/>
    <cellStyle name="Comma 5 5 3 4 2" xfId="7057" xr:uid="{00000000-0005-0000-0000-0000EF360000}"/>
    <cellStyle name="Comma 5 5 3 5" xfId="3213" xr:uid="{00000000-0005-0000-0000-000040190000}"/>
    <cellStyle name="Comma 5 5 3 5 3" xfId="12983" xr:uid="{00000000-0005-0000-0000-000094650000}"/>
    <cellStyle name="Comma 5 5 3 6 2" xfId="10301" xr:uid="{00000000-0005-0000-0000-000060500000}"/>
    <cellStyle name="Comma 5 5 3 7" xfId="4281" xr:uid="{00000000-0005-0000-0000-0000BB210000}"/>
    <cellStyle name="Comma 5 5 3 9" xfId="14051" xr:uid="{00000000-0005-0000-0000-00000F6E0000}"/>
    <cellStyle name="Comma 5 5 4 2" xfId="1685" xr:uid="{00000000-0005-0000-0000-00003F0D0000}"/>
    <cellStyle name="Comma 5 5 4 2 2 2" xfId="7684" xr:uid="{00000000-0005-0000-0000-0000E43B0000}"/>
    <cellStyle name="Comma 5 5 4 2 3" xfId="3840" xr:uid="{00000000-0005-0000-0000-0000351E0000}"/>
    <cellStyle name="Comma 5 5 4 2 3 3" xfId="13610" xr:uid="{00000000-0005-0000-0000-0000896A0000}"/>
    <cellStyle name="Comma 5 5 4 2 4 2" xfId="11456" xr:uid="{00000000-0005-0000-0000-000093590000}"/>
    <cellStyle name="Comma 5 5 4 2 6" xfId="9860" xr:uid="{00000000-0005-0000-0000-0000DA4C0000}"/>
    <cellStyle name="Comma 5 5 4 3" xfId="1157" xr:uid="{00000000-0005-0000-0000-000001090000}"/>
    <cellStyle name="Comma 5 5 4 3 3" xfId="10929" xr:uid="{00000000-0005-0000-0000-000055550000}"/>
    <cellStyle name="Comma 5 5 4 4" xfId="2215" xr:uid="{00000000-0005-0000-0000-00007C110000}"/>
    <cellStyle name="Comma 5 5 4 4 3" xfId="11985" xr:uid="{00000000-0005-0000-0000-0000D05D0000}"/>
    <cellStyle name="Comma 5 5 4 5 2" xfId="8230" xr:uid="{00000000-0005-0000-0000-000021400000}"/>
    <cellStyle name="Comma 5 5 4 6" xfId="5484" xr:uid="{00000000-0005-0000-0000-0000ED2A0000}"/>
    <cellStyle name="Comma 5 5 4 6 3" xfId="15254" xr:uid="{00000000-0005-0000-0000-000041770000}"/>
    <cellStyle name="Comma 5 5 4 8" xfId="9333" xr:uid="{00000000-0005-0000-0000-00009C480000}"/>
    <cellStyle name="Comma 5 5 5" xfId="677" xr:uid="{00000000-0005-0000-0000-00002E050000}"/>
    <cellStyle name="Comma 5 5 5 2 2" xfId="2856" xr:uid="{00000000-0005-0000-0000-00006F160000}"/>
    <cellStyle name="Comma 5 5 5 2 2 3" xfId="12626" xr:uid="{00000000-0005-0000-0000-0000C3620000}"/>
    <cellStyle name="Comma 5 5 5 2 3 2" xfId="8871" xr:uid="{00000000-0005-0000-0000-000014450000}"/>
    <cellStyle name="Comma 5 5 5 2 4" xfId="6683" xr:uid="{00000000-0005-0000-0000-00001E340000}"/>
    <cellStyle name="Comma 5 5 5 2 5" xfId="5022" xr:uid="{00000000-0005-0000-0000-000065270000}"/>
    <cellStyle name="Comma 5 5 5 2 7" xfId="14792" xr:uid="{00000000-0005-0000-0000-0000B9730000}"/>
    <cellStyle name="Comma 5 5 5 3 2" xfId="6124" xr:uid="{00000000-0005-0000-0000-0000E02F0000}"/>
    <cellStyle name="Comma 5 5 5 3 4" xfId="15894" xr:uid="{00000000-0005-0000-0000-0000347C0000}"/>
    <cellStyle name="Comma 5 5 5 4 2" xfId="7239" xr:uid="{00000000-0005-0000-0000-00005B380000}"/>
    <cellStyle name="Comma 5 5 5 5" xfId="3395" xr:uid="{00000000-0005-0000-0000-0000AC1A0000}"/>
    <cellStyle name="Comma 5 5 5 5 3" xfId="13165" xr:uid="{00000000-0005-0000-0000-000000670000}"/>
    <cellStyle name="Comma 5 5 5 6 2" xfId="10483" xr:uid="{00000000-0005-0000-0000-0000CC510000}"/>
    <cellStyle name="Comma 5 5 5 7" xfId="4463" xr:uid="{00000000-0005-0000-0000-000027230000}"/>
    <cellStyle name="Comma 5 5 5 9" xfId="14233" xr:uid="{00000000-0005-0000-0000-00007B6F0000}"/>
    <cellStyle name="Comma 5 5 6 2" xfId="1866" xr:uid="{00000000-0005-0000-0000-0000A90E0000}"/>
    <cellStyle name="Comma 5 5 6 2 2 2" xfId="7865" xr:uid="{00000000-0005-0000-0000-00004E3D0000}"/>
    <cellStyle name="Comma 5 5 6 2 3" xfId="4021" xr:uid="{00000000-0005-0000-0000-00009F1F0000}"/>
    <cellStyle name="Comma 5 5 6 2 3 3" xfId="13791" xr:uid="{00000000-0005-0000-0000-0000F36B0000}"/>
    <cellStyle name="Comma 5 5 6 2 4 2" xfId="11637" xr:uid="{00000000-0005-0000-0000-0000FD5A0000}"/>
    <cellStyle name="Comma 5 5 6 2 6" xfId="10041" xr:uid="{00000000-0005-0000-0000-0000444E0000}"/>
    <cellStyle name="Comma 5 5 6 3" xfId="1338" xr:uid="{00000000-0005-0000-0000-00006B0A0000}"/>
    <cellStyle name="Comma 5 5 6 3 3" xfId="11109" xr:uid="{00000000-0005-0000-0000-0000BF560000}"/>
    <cellStyle name="Comma 5 5 6 4" xfId="2395" xr:uid="{00000000-0005-0000-0000-0000E6120000}"/>
    <cellStyle name="Comma 5 5 6 4 3" xfId="12165" xr:uid="{00000000-0005-0000-0000-00003A5F0000}"/>
    <cellStyle name="Comma 5 5 6 5 2" xfId="8410" xr:uid="{00000000-0005-0000-0000-00008B410000}"/>
    <cellStyle name="Comma 5 5 6 6" xfId="5664" xr:uid="{00000000-0005-0000-0000-0000572C0000}"/>
    <cellStyle name="Comma 5 5 6 6 3" xfId="15434" xr:uid="{00000000-0005-0000-0000-0000AB780000}"/>
    <cellStyle name="Comma 5 5 6 8" xfId="9513" xr:uid="{00000000-0005-0000-0000-0000064A0000}"/>
    <cellStyle name="Comma 5 5 7" xfId="1418" xr:uid="{00000000-0005-0000-0000-0000180B0000}"/>
    <cellStyle name="Comma 5 5 7 2 2" xfId="7417" xr:uid="{00000000-0005-0000-0000-0000BD390000}"/>
    <cellStyle name="Comma 5 5 7 3" xfId="3573" xr:uid="{00000000-0005-0000-0000-00000E1C0000}"/>
    <cellStyle name="Comma 5 5 7 3 3" xfId="13343" xr:uid="{00000000-0005-0000-0000-000062680000}"/>
    <cellStyle name="Comma 5 5 7 4 2" xfId="11189" xr:uid="{00000000-0005-0000-0000-00006C570000}"/>
    <cellStyle name="Comma 5 5 7 6" xfId="9593" xr:uid="{00000000-0005-0000-0000-0000B34A0000}"/>
    <cellStyle name="Comma 5 5 8" xfId="890" xr:uid="{00000000-0005-0000-0000-0000DA060000}"/>
    <cellStyle name="Comma 5 5 8 3" xfId="10661" xr:uid="{00000000-0005-0000-0000-00002E530000}"/>
    <cellStyle name="Comma 5 5 9" xfId="1947" xr:uid="{00000000-0005-0000-0000-0000560F0000}"/>
    <cellStyle name="Comma 5 5 9 3" xfId="11718" xr:uid="{00000000-0005-0000-0000-0000AA5B0000}"/>
    <cellStyle name="Comma 5 6 10" xfId="3032" xr:uid="{00000000-0005-0000-0000-0000DA170000}"/>
    <cellStyle name="Comma 5 6 10 3" xfId="12802" xr:uid="{00000000-0005-0000-0000-00002E640000}"/>
    <cellStyle name="Comma 5 6 11 2" xfId="10120" xr:uid="{00000000-0005-0000-0000-0000FA4E0000}"/>
    <cellStyle name="Comma 5 6 12" xfId="4100" xr:uid="{00000000-0005-0000-0000-000055200000}"/>
    <cellStyle name="Comma 5 6 14" xfId="13870" xr:uid="{00000000-0005-0000-0000-0000A96C0000}"/>
    <cellStyle name="Comma 5 6 2 2" xfId="1506" xr:uid="{00000000-0005-0000-0000-0000D80B0000}"/>
    <cellStyle name="Comma 5 6 2 2 2 2" xfId="7505" xr:uid="{00000000-0005-0000-0000-00007D3A0000}"/>
    <cellStyle name="Comma 5 6 2 2 3" xfId="3661" xr:uid="{00000000-0005-0000-0000-0000CE1C0000}"/>
    <cellStyle name="Comma 5 6 2 2 3 3" xfId="13431" xr:uid="{00000000-0005-0000-0000-000022690000}"/>
    <cellStyle name="Comma 5 6 2 2 4 2" xfId="11277" xr:uid="{00000000-0005-0000-0000-00002C580000}"/>
    <cellStyle name="Comma 5 6 2 2 6" xfId="9681" xr:uid="{00000000-0005-0000-0000-0000734B0000}"/>
    <cellStyle name="Comma 5 6 2 3" xfId="978" xr:uid="{00000000-0005-0000-0000-00009A070000}"/>
    <cellStyle name="Comma 5 6 2 3 3" xfId="10750" xr:uid="{00000000-0005-0000-0000-0000EE530000}"/>
    <cellStyle name="Comma 5 6 2 4" xfId="2036" xr:uid="{00000000-0005-0000-0000-000015100000}"/>
    <cellStyle name="Comma 5 6 2 4 3" xfId="11806" xr:uid="{00000000-0005-0000-0000-0000695C0000}"/>
    <cellStyle name="Comma 5 6 2 5 2" xfId="8051" xr:uid="{00000000-0005-0000-0000-0000BA3E0000}"/>
    <cellStyle name="Comma 5 6 2 6" xfId="5305" xr:uid="{00000000-0005-0000-0000-000086290000}"/>
    <cellStyle name="Comma 5 6 2 6 3" xfId="15075" xr:uid="{00000000-0005-0000-0000-0000DA750000}"/>
    <cellStyle name="Comma 5 6 2 8" xfId="9154" xr:uid="{00000000-0005-0000-0000-000035470000}"/>
    <cellStyle name="Comma 5 6 3" xfId="444" xr:uid="{00000000-0005-0000-0000-00005E030000}"/>
    <cellStyle name="Comma 5 6 3 2 2" xfId="2677" xr:uid="{00000000-0005-0000-0000-00000C150000}"/>
    <cellStyle name="Comma 5 6 3 2 2 3" xfId="12447" xr:uid="{00000000-0005-0000-0000-000060610000}"/>
    <cellStyle name="Comma 5 6 3 2 3 2" xfId="8692" xr:uid="{00000000-0005-0000-0000-0000B1430000}"/>
    <cellStyle name="Comma 5 6 3 2 4" xfId="6504" xr:uid="{00000000-0005-0000-0000-0000BB320000}"/>
    <cellStyle name="Comma 5 6 3 2 5" xfId="4843" xr:uid="{00000000-0005-0000-0000-000002260000}"/>
    <cellStyle name="Comma 5 6 3 2 7" xfId="14613" xr:uid="{00000000-0005-0000-0000-000056720000}"/>
    <cellStyle name="Comma 5 6 3 3 2" xfId="5945" xr:uid="{00000000-0005-0000-0000-00007D2E0000}"/>
    <cellStyle name="Comma 5 6 3 3 4" xfId="15715" xr:uid="{00000000-0005-0000-0000-0000D17A0000}"/>
    <cellStyle name="Comma 5 6 3 4 2" xfId="7060" xr:uid="{00000000-0005-0000-0000-0000F8360000}"/>
    <cellStyle name="Comma 5 6 3 5" xfId="3216" xr:uid="{00000000-0005-0000-0000-000049190000}"/>
    <cellStyle name="Comma 5 6 3 5 3" xfId="12986" xr:uid="{00000000-0005-0000-0000-00009D650000}"/>
    <cellStyle name="Comma 5 6 3 6 2" xfId="10304" xr:uid="{00000000-0005-0000-0000-000069500000}"/>
    <cellStyle name="Comma 5 6 3 7" xfId="4284" xr:uid="{00000000-0005-0000-0000-0000C4210000}"/>
    <cellStyle name="Comma 5 6 3 9" xfId="14054" xr:uid="{00000000-0005-0000-0000-0000186E0000}"/>
    <cellStyle name="Comma 5 6 4 2" xfId="1688" xr:uid="{00000000-0005-0000-0000-0000480D0000}"/>
    <cellStyle name="Comma 5 6 4 2 2 2" xfId="7687" xr:uid="{00000000-0005-0000-0000-0000ED3B0000}"/>
    <cellStyle name="Comma 5 6 4 2 3" xfId="3843" xr:uid="{00000000-0005-0000-0000-00003E1E0000}"/>
    <cellStyle name="Comma 5 6 4 2 3 3" xfId="13613" xr:uid="{00000000-0005-0000-0000-0000926A0000}"/>
    <cellStyle name="Comma 5 6 4 2 4 2" xfId="11459" xr:uid="{00000000-0005-0000-0000-00009C590000}"/>
    <cellStyle name="Comma 5 6 4 2 6" xfId="9863" xr:uid="{00000000-0005-0000-0000-0000E34C0000}"/>
    <cellStyle name="Comma 5 6 4 3" xfId="1160" xr:uid="{00000000-0005-0000-0000-00000A090000}"/>
    <cellStyle name="Comma 5 6 4 3 3" xfId="10932" xr:uid="{00000000-0005-0000-0000-00005E550000}"/>
    <cellStyle name="Comma 5 6 4 4" xfId="2218" xr:uid="{00000000-0005-0000-0000-000085110000}"/>
    <cellStyle name="Comma 5 6 4 4 3" xfId="11988" xr:uid="{00000000-0005-0000-0000-0000D95D0000}"/>
    <cellStyle name="Comma 5 6 4 5 2" xfId="8233" xr:uid="{00000000-0005-0000-0000-00002A400000}"/>
    <cellStyle name="Comma 5 6 4 6" xfId="5487" xr:uid="{00000000-0005-0000-0000-0000F62A0000}"/>
    <cellStyle name="Comma 5 6 4 6 3" xfId="15257" xr:uid="{00000000-0005-0000-0000-00004A770000}"/>
    <cellStyle name="Comma 5 6 4 8" xfId="9336" xr:uid="{00000000-0005-0000-0000-0000A5480000}"/>
    <cellStyle name="Comma 5 6 5" xfId="680" xr:uid="{00000000-0005-0000-0000-000037050000}"/>
    <cellStyle name="Comma 5 6 5 2 2" xfId="2859" xr:uid="{00000000-0005-0000-0000-000078160000}"/>
    <cellStyle name="Comma 5 6 5 2 2 3" xfId="12629" xr:uid="{00000000-0005-0000-0000-0000CC620000}"/>
    <cellStyle name="Comma 5 6 5 2 3 2" xfId="8874" xr:uid="{00000000-0005-0000-0000-00001D450000}"/>
    <cellStyle name="Comma 5 6 5 2 4" xfId="6686" xr:uid="{00000000-0005-0000-0000-000027340000}"/>
    <cellStyle name="Comma 5 6 5 2 5" xfId="5025" xr:uid="{00000000-0005-0000-0000-00006E270000}"/>
    <cellStyle name="Comma 5 6 5 2 7" xfId="14795" xr:uid="{00000000-0005-0000-0000-0000C2730000}"/>
    <cellStyle name="Comma 5 6 5 3 2" xfId="6127" xr:uid="{00000000-0005-0000-0000-0000E92F0000}"/>
    <cellStyle name="Comma 5 6 5 3 4" xfId="15897" xr:uid="{00000000-0005-0000-0000-00003D7C0000}"/>
    <cellStyle name="Comma 5 6 5 4 2" xfId="7242" xr:uid="{00000000-0005-0000-0000-000064380000}"/>
    <cellStyle name="Comma 5 6 5 5" xfId="3398" xr:uid="{00000000-0005-0000-0000-0000B51A0000}"/>
    <cellStyle name="Comma 5 6 5 5 3" xfId="13168" xr:uid="{00000000-0005-0000-0000-000009670000}"/>
    <cellStyle name="Comma 5 6 5 6 2" xfId="10486" xr:uid="{00000000-0005-0000-0000-0000D5510000}"/>
    <cellStyle name="Comma 5 6 5 7" xfId="4466" xr:uid="{00000000-0005-0000-0000-000030230000}"/>
    <cellStyle name="Comma 5 6 5 9" xfId="14236" xr:uid="{00000000-0005-0000-0000-0000846F0000}"/>
    <cellStyle name="Comma 5 6 6 2" xfId="1869" xr:uid="{00000000-0005-0000-0000-0000B20E0000}"/>
    <cellStyle name="Comma 5 6 6 2 2 2" xfId="7868" xr:uid="{00000000-0005-0000-0000-0000573D0000}"/>
    <cellStyle name="Comma 5 6 6 2 3" xfId="4024" xr:uid="{00000000-0005-0000-0000-0000A81F0000}"/>
    <cellStyle name="Comma 5 6 6 2 3 3" xfId="13794" xr:uid="{00000000-0005-0000-0000-0000FC6B0000}"/>
    <cellStyle name="Comma 5 6 6 2 4 2" xfId="11640" xr:uid="{00000000-0005-0000-0000-0000065B0000}"/>
    <cellStyle name="Comma 5 6 6 2 6" xfId="10044" xr:uid="{00000000-0005-0000-0000-00004D4E0000}"/>
    <cellStyle name="Comma 5 6 6 3" xfId="1341" xr:uid="{00000000-0005-0000-0000-0000740A0000}"/>
    <cellStyle name="Comma 5 6 6 3 3" xfId="11112" xr:uid="{00000000-0005-0000-0000-0000C8560000}"/>
    <cellStyle name="Comma 5 6 6 4" xfId="2398" xr:uid="{00000000-0005-0000-0000-0000EF120000}"/>
    <cellStyle name="Comma 5 6 6 4 3" xfId="12168" xr:uid="{00000000-0005-0000-0000-0000435F0000}"/>
    <cellStyle name="Comma 5 6 6 5 2" xfId="8413" xr:uid="{00000000-0005-0000-0000-000094410000}"/>
    <cellStyle name="Comma 5 6 6 6" xfId="5667" xr:uid="{00000000-0005-0000-0000-0000602C0000}"/>
    <cellStyle name="Comma 5 6 6 6 3" xfId="15437" xr:uid="{00000000-0005-0000-0000-0000B4780000}"/>
    <cellStyle name="Comma 5 6 6 8" xfId="9516" xr:uid="{00000000-0005-0000-0000-00000F4A0000}"/>
    <cellStyle name="Comma 5 6 7" xfId="1421" xr:uid="{00000000-0005-0000-0000-0000210B0000}"/>
    <cellStyle name="Comma 5 6 7 2 2" xfId="7420" xr:uid="{00000000-0005-0000-0000-0000C6390000}"/>
    <cellStyle name="Comma 5 6 7 3" xfId="3576" xr:uid="{00000000-0005-0000-0000-0000171C0000}"/>
    <cellStyle name="Comma 5 6 7 3 3" xfId="13346" xr:uid="{00000000-0005-0000-0000-00006B680000}"/>
    <cellStyle name="Comma 5 6 7 4 2" xfId="11192" xr:uid="{00000000-0005-0000-0000-000075570000}"/>
    <cellStyle name="Comma 5 6 7 6" xfId="9596" xr:uid="{00000000-0005-0000-0000-0000BC4A0000}"/>
    <cellStyle name="Comma 5 6 8" xfId="893" xr:uid="{00000000-0005-0000-0000-0000E3060000}"/>
    <cellStyle name="Comma 5 6 8 3" xfId="10664" xr:uid="{00000000-0005-0000-0000-000037530000}"/>
    <cellStyle name="Comma 5 6 9" xfId="1950" xr:uid="{00000000-0005-0000-0000-00005F0F0000}"/>
    <cellStyle name="Comma 5 6 9 3" xfId="11721" xr:uid="{00000000-0005-0000-0000-0000B35B0000}"/>
    <cellStyle name="Comma 5 7 10" xfId="3035" xr:uid="{00000000-0005-0000-0000-0000E3170000}"/>
    <cellStyle name="Comma 5 7 10 3" xfId="12805" xr:uid="{00000000-0005-0000-0000-000037640000}"/>
    <cellStyle name="Comma 5 7 11 2" xfId="10123" xr:uid="{00000000-0005-0000-0000-0000034F0000}"/>
    <cellStyle name="Comma 5 7 12" xfId="4103" xr:uid="{00000000-0005-0000-0000-00005E200000}"/>
    <cellStyle name="Comma 5 7 14" xfId="13873" xr:uid="{00000000-0005-0000-0000-0000B26C0000}"/>
    <cellStyle name="Comma 5 7 2 2" xfId="1509" xr:uid="{00000000-0005-0000-0000-0000E10B0000}"/>
    <cellStyle name="Comma 5 7 2 2 2 2" xfId="7508" xr:uid="{00000000-0005-0000-0000-0000863A0000}"/>
    <cellStyle name="Comma 5 7 2 2 3" xfId="3664" xr:uid="{00000000-0005-0000-0000-0000D71C0000}"/>
    <cellStyle name="Comma 5 7 2 2 3 3" xfId="13434" xr:uid="{00000000-0005-0000-0000-00002B690000}"/>
    <cellStyle name="Comma 5 7 2 2 4 2" xfId="11280" xr:uid="{00000000-0005-0000-0000-000035580000}"/>
    <cellStyle name="Comma 5 7 2 2 6" xfId="9684" xr:uid="{00000000-0005-0000-0000-00007C4B0000}"/>
    <cellStyle name="Comma 5 7 2 3" xfId="981" xr:uid="{00000000-0005-0000-0000-0000A3070000}"/>
    <cellStyle name="Comma 5 7 2 3 3" xfId="10753" xr:uid="{00000000-0005-0000-0000-0000F7530000}"/>
    <cellStyle name="Comma 5 7 2 4" xfId="2039" xr:uid="{00000000-0005-0000-0000-00001E100000}"/>
    <cellStyle name="Comma 5 7 2 4 3" xfId="11809" xr:uid="{00000000-0005-0000-0000-0000725C0000}"/>
    <cellStyle name="Comma 5 7 2 5 2" xfId="8054" xr:uid="{00000000-0005-0000-0000-0000C33E0000}"/>
    <cellStyle name="Comma 5 7 2 6" xfId="5308" xr:uid="{00000000-0005-0000-0000-00008F290000}"/>
    <cellStyle name="Comma 5 7 2 6 3" xfId="15078" xr:uid="{00000000-0005-0000-0000-0000E3750000}"/>
    <cellStyle name="Comma 5 7 2 8" xfId="9157" xr:uid="{00000000-0005-0000-0000-00003E470000}"/>
    <cellStyle name="Comma 5 7 3" xfId="447" xr:uid="{00000000-0005-0000-0000-000067030000}"/>
    <cellStyle name="Comma 5 7 3 2 2" xfId="2680" xr:uid="{00000000-0005-0000-0000-000015150000}"/>
    <cellStyle name="Comma 5 7 3 2 2 3" xfId="12450" xr:uid="{00000000-0005-0000-0000-000069610000}"/>
    <cellStyle name="Comma 5 7 3 2 3 2" xfId="8695" xr:uid="{00000000-0005-0000-0000-0000BA430000}"/>
    <cellStyle name="Comma 5 7 3 2 4" xfId="6507" xr:uid="{00000000-0005-0000-0000-0000C4320000}"/>
    <cellStyle name="Comma 5 7 3 2 5" xfId="4846" xr:uid="{00000000-0005-0000-0000-00000B260000}"/>
    <cellStyle name="Comma 5 7 3 2 7" xfId="14616" xr:uid="{00000000-0005-0000-0000-00005F720000}"/>
    <cellStyle name="Comma 5 7 3 3 2" xfId="5948" xr:uid="{00000000-0005-0000-0000-0000862E0000}"/>
    <cellStyle name="Comma 5 7 3 3 4" xfId="15718" xr:uid="{00000000-0005-0000-0000-0000DA7A0000}"/>
    <cellStyle name="Comma 5 7 3 4 2" xfId="7063" xr:uid="{00000000-0005-0000-0000-000001370000}"/>
    <cellStyle name="Comma 5 7 3 5" xfId="3219" xr:uid="{00000000-0005-0000-0000-000052190000}"/>
    <cellStyle name="Comma 5 7 3 5 3" xfId="12989" xr:uid="{00000000-0005-0000-0000-0000A6650000}"/>
    <cellStyle name="Comma 5 7 3 6 2" xfId="10307" xr:uid="{00000000-0005-0000-0000-000072500000}"/>
    <cellStyle name="Comma 5 7 3 7" xfId="4287" xr:uid="{00000000-0005-0000-0000-0000CD210000}"/>
    <cellStyle name="Comma 5 7 3 9" xfId="14057" xr:uid="{00000000-0005-0000-0000-0000216E0000}"/>
    <cellStyle name="Comma 5 7 4 2" xfId="1691" xr:uid="{00000000-0005-0000-0000-0000510D0000}"/>
    <cellStyle name="Comma 5 7 4 2 2 2" xfId="7690" xr:uid="{00000000-0005-0000-0000-0000F63B0000}"/>
    <cellStyle name="Comma 5 7 4 2 3" xfId="3846" xr:uid="{00000000-0005-0000-0000-0000471E0000}"/>
    <cellStyle name="Comma 5 7 4 2 3 3" xfId="13616" xr:uid="{00000000-0005-0000-0000-00009B6A0000}"/>
    <cellStyle name="Comma 5 7 4 2 4 2" xfId="11462" xr:uid="{00000000-0005-0000-0000-0000A5590000}"/>
    <cellStyle name="Comma 5 7 4 2 6" xfId="9866" xr:uid="{00000000-0005-0000-0000-0000EC4C0000}"/>
    <cellStyle name="Comma 5 7 4 3" xfId="1163" xr:uid="{00000000-0005-0000-0000-000013090000}"/>
    <cellStyle name="Comma 5 7 4 3 3" xfId="10935" xr:uid="{00000000-0005-0000-0000-000067550000}"/>
    <cellStyle name="Comma 5 7 4 4" xfId="2221" xr:uid="{00000000-0005-0000-0000-00008E110000}"/>
    <cellStyle name="Comma 5 7 4 4 3" xfId="11991" xr:uid="{00000000-0005-0000-0000-0000E25D0000}"/>
    <cellStyle name="Comma 5 7 4 5 2" xfId="8236" xr:uid="{00000000-0005-0000-0000-000033400000}"/>
    <cellStyle name="Comma 5 7 4 6" xfId="5490" xr:uid="{00000000-0005-0000-0000-0000FF2A0000}"/>
    <cellStyle name="Comma 5 7 4 6 3" xfId="15260" xr:uid="{00000000-0005-0000-0000-000053770000}"/>
    <cellStyle name="Comma 5 7 4 8" xfId="9339" xr:uid="{00000000-0005-0000-0000-0000AE480000}"/>
    <cellStyle name="Comma 5 7 5" xfId="683" xr:uid="{00000000-0005-0000-0000-000040050000}"/>
    <cellStyle name="Comma 5 7 5 2 2" xfId="2862" xr:uid="{00000000-0005-0000-0000-000081160000}"/>
    <cellStyle name="Comma 5 7 5 2 2 3" xfId="12632" xr:uid="{00000000-0005-0000-0000-0000D5620000}"/>
    <cellStyle name="Comma 5 7 5 2 3 2" xfId="8877" xr:uid="{00000000-0005-0000-0000-000026450000}"/>
    <cellStyle name="Comma 5 7 5 2 4" xfId="6689" xr:uid="{00000000-0005-0000-0000-000030340000}"/>
    <cellStyle name="Comma 5 7 5 2 5" xfId="5028" xr:uid="{00000000-0005-0000-0000-000077270000}"/>
    <cellStyle name="Comma 5 7 5 2 7" xfId="14798" xr:uid="{00000000-0005-0000-0000-0000CB730000}"/>
    <cellStyle name="Comma 5 7 5 3 2" xfId="6130" xr:uid="{00000000-0005-0000-0000-0000F22F0000}"/>
    <cellStyle name="Comma 5 7 5 3 4" xfId="15900" xr:uid="{00000000-0005-0000-0000-0000467C0000}"/>
    <cellStyle name="Comma 5 7 5 4 2" xfId="7245" xr:uid="{00000000-0005-0000-0000-00006D380000}"/>
    <cellStyle name="Comma 5 7 5 5" xfId="3401" xr:uid="{00000000-0005-0000-0000-0000BE1A0000}"/>
    <cellStyle name="Comma 5 7 5 5 3" xfId="13171" xr:uid="{00000000-0005-0000-0000-000012670000}"/>
    <cellStyle name="Comma 5 7 5 6 2" xfId="10489" xr:uid="{00000000-0005-0000-0000-0000DE510000}"/>
    <cellStyle name="Comma 5 7 5 7" xfId="4469" xr:uid="{00000000-0005-0000-0000-000039230000}"/>
    <cellStyle name="Comma 5 7 5 9" xfId="14239" xr:uid="{00000000-0005-0000-0000-00008D6F0000}"/>
    <cellStyle name="Comma 5 7 6 2" xfId="1872" xr:uid="{00000000-0005-0000-0000-0000BB0E0000}"/>
    <cellStyle name="Comma 5 7 6 2 2 2" xfId="7871" xr:uid="{00000000-0005-0000-0000-0000603D0000}"/>
    <cellStyle name="Comma 5 7 6 2 3" xfId="4027" xr:uid="{00000000-0005-0000-0000-0000B11F0000}"/>
    <cellStyle name="Comma 5 7 6 2 3 3" xfId="13797" xr:uid="{00000000-0005-0000-0000-0000056C0000}"/>
    <cellStyle name="Comma 5 7 6 2 4 2" xfId="11643" xr:uid="{00000000-0005-0000-0000-00000F5B0000}"/>
    <cellStyle name="Comma 5 7 6 2 6" xfId="10047" xr:uid="{00000000-0005-0000-0000-0000564E0000}"/>
    <cellStyle name="Comma 5 7 6 3" xfId="1344" xr:uid="{00000000-0005-0000-0000-00007D0A0000}"/>
    <cellStyle name="Comma 5 7 6 3 3" xfId="11115" xr:uid="{00000000-0005-0000-0000-0000D1560000}"/>
    <cellStyle name="Comma 5 7 6 4" xfId="2401" xr:uid="{00000000-0005-0000-0000-0000F8120000}"/>
    <cellStyle name="Comma 5 7 6 4 3" xfId="12171" xr:uid="{00000000-0005-0000-0000-00004C5F0000}"/>
    <cellStyle name="Comma 5 7 6 5 2" xfId="8416" xr:uid="{00000000-0005-0000-0000-00009D410000}"/>
    <cellStyle name="Comma 5 7 6 6" xfId="5670" xr:uid="{00000000-0005-0000-0000-0000692C0000}"/>
    <cellStyle name="Comma 5 7 6 6 3" xfId="15440" xr:uid="{00000000-0005-0000-0000-0000BD780000}"/>
    <cellStyle name="Comma 5 7 6 8" xfId="9519" xr:uid="{00000000-0005-0000-0000-0000184A0000}"/>
    <cellStyle name="Comma 5 7 7" xfId="1424" xr:uid="{00000000-0005-0000-0000-00002A0B0000}"/>
    <cellStyle name="Comma 5 7 7 2 2" xfId="7423" xr:uid="{00000000-0005-0000-0000-0000CF390000}"/>
    <cellStyle name="Comma 5 7 7 3" xfId="3579" xr:uid="{00000000-0005-0000-0000-0000201C0000}"/>
    <cellStyle name="Comma 5 7 7 3 3" xfId="13349" xr:uid="{00000000-0005-0000-0000-000074680000}"/>
    <cellStyle name="Comma 5 7 7 4 2" xfId="11195" xr:uid="{00000000-0005-0000-0000-00007E570000}"/>
    <cellStyle name="Comma 5 7 7 6" xfId="9599" xr:uid="{00000000-0005-0000-0000-0000C54A0000}"/>
    <cellStyle name="Comma 5 7 8" xfId="896" xr:uid="{00000000-0005-0000-0000-0000EC060000}"/>
    <cellStyle name="Comma 5 7 8 3" xfId="10667" xr:uid="{00000000-0005-0000-0000-000040530000}"/>
    <cellStyle name="Comma 5 7 9" xfId="1953" xr:uid="{00000000-0005-0000-0000-0000680F0000}"/>
    <cellStyle name="Comma 5 7 9 3" xfId="11724" xr:uid="{00000000-0005-0000-0000-0000BC5B0000}"/>
    <cellStyle name="Comma 5 8 10" xfId="3038" xr:uid="{00000000-0005-0000-0000-0000ED170000}"/>
    <cellStyle name="Comma 5 8 10 3" xfId="12808" xr:uid="{00000000-0005-0000-0000-000041640000}"/>
    <cellStyle name="Comma 5 8 11 2" xfId="10126" xr:uid="{00000000-0005-0000-0000-00000D4F0000}"/>
    <cellStyle name="Comma 5 8 12" xfId="4106" xr:uid="{00000000-0005-0000-0000-000068200000}"/>
    <cellStyle name="Comma 5 8 14" xfId="13876" xr:uid="{00000000-0005-0000-0000-0000BC6C0000}"/>
    <cellStyle name="Comma 5 8 2 2" xfId="1512" xr:uid="{00000000-0005-0000-0000-0000EB0B0000}"/>
    <cellStyle name="Comma 5 8 2 2 2 2" xfId="7511" xr:uid="{00000000-0005-0000-0000-0000903A0000}"/>
    <cellStyle name="Comma 5 8 2 2 3" xfId="3667" xr:uid="{00000000-0005-0000-0000-0000E11C0000}"/>
    <cellStyle name="Comma 5 8 2 2 3 3" xfId="13437" xr:uid="{00000000-0005-0000-0000-000035690000}"/>
    <cellStyle name="Comma 5 8 2 2 4 2" xfId="11283" xr:uid="{00000000-0005-0000-0000-00003F580000}"/>
    <cellStyle name="Comma 5 8 2 2 6" xfId="9687" xr:uid="{00000000-0005-0000-0000-0000864B0000}"/>
    <cellStyle name="Comma 5 8 2 3" xfId="984" xr:uid="{00000000-0005-0000-0000-0000AD070000}"/>
    <cellStyle name="Comma 5 8 2 3 3" xfId="10756" xr:uid="{00000000-0005-0000-0000-000001540000}"/>
    <cellStyle name="Comma 5 8 2 4" xfId="2042" xr:uid="{00000000-0005-0000-0000-000028100000}"/>
    <cellStyle name="Comma 5 8 2 4 3" xfId="11812" xr:uid="{00000000-0005-0000-0000-00007C5C0000}"/>
    <cellStyle name="Comma 5 8 2 5 2" xfId="8057" xr:uid="{00000000-0005-0000-0000-0000CD3E0000}"/>
    <cellStyle name="Comma 5 8 2 6" xfId="5311" xr:uid="{00000000-0005-0000-0000-000099290000}"/>
    <cellStyle name="Comma 5 8 2 6 3" xfId="15081" xr:uid="{00000000-0005-0000-0000-0000ED750000}"/>
    <cellStyle name="Comma 5 8 2 8" xfId="9160" xr:uid="{00000000-0005-0000-0000-000048470000}"/>
    <cellStyle name="Comma 5 8 3" xfId="450" xr:uid="{00000000-0005-0000-0000-000071030000}"/>
    <cellStyle name="Comma 5 8 3 2 2" xfId="2683" xr:uid="{00000000-0005-0000-0000-00001F150000}"/>
    <cellStyle name="Comma 5 8 3 2 2 3" xfId="12453" xr:uid="{00000000-0005-0000-0000-000073610000}"/>
    <cellStyle name="Comma 5 8 3 2 3 2" xfId="8698" xr:uid="{00000000-0005-0000-0000-0000C4430000}"/>
    <cellStyle name="Comma 5 8 3 2 4" xfId="6510" xr:uid="{00000000-0005-0000-0000-0000CE320000}"/>
    <cellStyle name="Comma 5 8 3 2 5" xfId="4849" xr:uid="{00000000-0005-0000-0000-000015260000}"/>
    <cellStyle name="Comma 5 8 3 2 7" xfId="14619" xr:uid="{00000000-0005-0000-0000-000069720000}"/>
    <cellStyle name="Comma 5 8 3 3 2" xfId="5951" xr:uid="{00000000-0005-0000-0000-0000902E0000}"/>
    <cellStyle name="Comma 5 8 3 3 4" xfId="15721" xr:uid="{00000000-0005-0000-0000-0000E47A0000}"/>
    <cellStyle name="Comma 5 8 3 4 2" xfId="7066" xr:uid="{00000000-0005-0000-0000-00000B370000}"/>
    <cellStyle name="Comma 5 8 3 5" xfId="3222" xr:uid="{00000000-0005-0000-0000-00005C190000}"/>
    <cellStyle name="Comma 5 8 3 5 3" xfId="12992" xr:uid="{00000000-0005-0000-0000-0000B0650000}"/>
    <cellStyle name="Comma 5 8 3 6 2" xfId="10310" xr:uid="{00000000-0005-0000-0000-00007C500000}"/>
    <cellStyle name="Comma 5 8 3 7" xfId="4290" xr:uid="{00000000-0005-0000-0000-0000D7210000}"/>
    <cellStyle name="Comma 5 8 3 9" xfId="14060" xr:uid="{00000000-0005-0000-0000-00002B6E0000}"/>
    <cellStyle name="Comma 5 8 4 2" xfId="1694" xr:uid="{00000000-0005-0000-0000-00005B0D0000}"/>
    <cellStyle name="Comma 5 8 4 2 2 2" xfId="7693" xr:uid="{00000000-0005-0000-0000-0000003C0000}"/>
    <cellStyle name="Comma 5 8 4 2 3" xfId="3849" xr:uid="{00000000-0005-0000-0000-0000511E0000}"/>
    <cellStyle name="Comma 5 8 4 2 3 3" xfId="13619" xr:uid="{00000000-0005-0000-0000-0000A56A0000}"/>
    <cellStyle name="Comma 5 8 4 2 4 2" xfId="11465" xr:uid="{00000000-0005-0000-0000-0000AF590000}"/>
    <cellStyle name="Comma 5 8 4 2 6" xfId="9869" xr:uid="{00000000-0005-0000-0000-0000F64C0000}"/>
    <cellStyle name="Comma 5 8 4 3" xfId="1166" xr:uid="{00000000-0005-0000-0000-00001D090000}"/>
    <cellStyle name="Comma 5 8 4 3 3" xfId="10938" xr:uid="{00000000-0005-0000-0000-000071550000}"/>
    <cellStyle name="Comma 5 8 4 4" xfId="2224" xr:uid="{00000000-0005-0000-0000-000098110000}"/>
    <cellStyle name="Comma 5 8 4 4 3" xfId="11994" xr:uid="{00000000-0005-0000-0000-0000EC5D0000}"/>
    <cellStyle name="Comma 5 8 4 5 2" xfId="8239" xr:uid="{00000000-0005-0000-0000-00003D400000}"/>
    <cellStyle name="Comma 5 8 4 6" xfId="5493" xr:uid="{00000000-0005-0000-0000-0000092B0000}"/>
    <cellStyle name="Comma 5 8 4 6 3" xfId="15263" xr:uid="{00000000-0005-0000-0000-00005D770000}"/>
    <cellStyle name="Comma 5 8 4 8" xfId="9342" xr:uid="{00000000-0005-0000-0000-0000B8480000}"/>
    <cellStyle name="Comma 5 8 5" xfId="686" xr:uid="{00000000-0005-0000-0000-00004A050000}"/>
    <cellStyle name="Comma 5 8 5 2 2" xfId="2865" xr:uid="{00000000-0005-0000-0000-00008B160000}"/>
    <cellStyle name="Comma 5 8 5 2 2 3" xfId="12635" xr:uid="{00000000-0005-0000-0000-0000DF620000}"/>
    <cellStyle name="Comma 5 8 5 2 3 2" xfId="8880" xr:uid="{00000000-0005-0000-0000-000030450000}"/>
    <cellStyle name="Comma 5 8 5 2 4" xfId="6692" xr:uid="{00000000-0005-0000-0000-00003A340000}"/>
    <cellStyle name="Comma 5 8 5 2 5" xfId="5031" xr:uid="{00000000-0005-0000-0000-000081270000}"/>
    <cellStyle name="Comma 5 8 5 2 7" xfId="14801" xr:uid="{00000000-0005-0000-0000-0000D5730000}"/>
    <cellStyle name="Comma 5 8 5 3 2" xfId="6133" xr:uid="{00000000-0005-0000-0000-0000FC2F0000}"/>
    <cellStyle name="Comma 5 8 5 3 4" xfId="15903" xr:uid="{00000000-0005-0000-0000-0000507C0000}"/>
    <cellStyle name="Comma 5 8 5 4 2" xfId="7248" xr:uid="{00000000-0005-0000-0000-000077380000}"/>
    <cellStyle name="Comma 5 8 5 5" xfId="3404" xr:uid="{00000000-0005-0000-0000-0000C81A0000}"/>
    <cellStyle name="Comma 5 8 5 5 3" xfId="13174" xr:uid="{00000000-0005-0000-0000-00001C670000}"/>
    <cellStyle name="Comma 5 8 5 6 2" xfId="10492" xr:uid="{00000000-0005-0000-0000-0000E8510000}"/>
    <cellStyle name="Comma 5 8 5 7" xfId="4472" xr:uid="{00000000-0005-0000-0000-000043230000}"/>
    <cellStyle name="Comma 5 8 5 9" xfId="14242" xr:uid="{00000000-0005-0000-0000-0000976F0000}"/>
    <cellStyle name="Comma 5 8 6 2" xfId="1875" xr:uid="{00000000-0005-0000-0000-0000C50E0000}"/>
    <cellStyle name="Comma 5 8 6 2 2 2" xfId="7874" xr:uid="{00000000-0005-0000-0000-00006A3D0000}"/>
    <cellStyle name="Comma 5 8 6 2 3" xfId="4030" xr:uid="{00000000-0005-0000-0000-0000BB1F0000}"/>
    <cellStyle name="Comma 5 8 6 2 3 3" xfId="13800" xr:uid="{00000000-0005-0000-0000-00000F6C0000}"/>
    <cellStyle name="Comma 5 8 6 2 4 2" xfId="11646" xr:uid="{00000000-0005-0000-0000-0000195B0000}"/>
    <cellStyle name="Comma 5 8 6 2 6" xfId="10050" xr:uid="{00000000-0005-0000-0000-0000604E0000}"/>
    <cellStyle name="Comma 5 8 6 3" xfId="1347" xr:uid="{00000000-0005-0000-0000-0000870A0000}"/>
    <cellStyle name="Comma 5 8 6 3 3" xfId="11118" xr:uid="{00000000-0005-0000-0000-0000DB560000}"/>
    <cellStyle name="Comma 5 8 6 4" xfId="2404" xr:uid="{00000000-0005-0000-0000-000002130000}"/>
    <cellStyle name="Comma 5 8 6 4 3" xfId="12174" xr:uid="{00000000-0005-0000-0000-0000565F0000}"/>
    <cellStyle name="Comma 5 8 6 5 2" xfId="8419" xr:uid="{00000000-0005-0000-0000-0000A7410000}"/>
    <cellStyle name="Comma 5 8 6 6" xfId="5673" xr:uid="{00000000-0005-0000-0000-0000732C0000}"/>
    <cellStyle name="Comma 5 8 6 6 3" xfId="15443" xr:uid="{00000000-0005-0000-0000-0000C7780000}"/>
    <cellStyle name="Comma 5 8 6 8" xfId="9522" xr:uid="{00000000-0005-0000-0000-0000224A0000}"/>
    <cellStyle name="Comma 5 8 7" xfId="1427" xr:uid="{00000000-0005-0000-0000-0000340B0000}"/>
    <cellStyle name="Comma 5 8 7 2 2" xfId="7426" xr:uid="{00000000-0005-0000-0000-0000D9390000}"/>
    <cellStyle name="Comma 5 8 7 3" xfId="3582" xr:uid="{00000000-0005-0000-0000-00002A1C0000}"/>
    <cellStyle name="Comma 5 8 7 3 3" xfId="13352" xr:uid="{00000000-0005-0000-0000-00007E680000}"/>
    <cellStyle name="Comma 5 8 7 4 2" xfId="11198" xr:uid="{00000000-0005-0000-0000-000088570000}"/>
    <cellStyle name="Comma 5 8 7 6" xfId="9602" xr:uid="{00000000-0005-0000-0000-0000CF4A0000}"/>
    <cellStyle name="Comma 5 8 8" xfId="899" xr:uid="{00000000-0005-0000-0000-0000F6060000}"/>
    <cellStyle name="Comma 5 8 8 3" xfId="10670" xr:uid="{00000000-0005-0000-0000-00004A530000}"/>
    <cellStyle name="Comma 5 8 9" xfId="1956" xr:uid="{00000000-0005-0000-0000-0000720F0000}"/>
    <cellStyle name="Comma 5 8 9 3" xfId="11727" xr:uid="{00000000-0005-0000-0000-0000C65B0000}"/>
    <cellStyle name="Comma 5 9 10" xfId="3042" xr:uid="{00000000-0005-0000-0000-0000F6170000}"/>
    <cellStyle name="Comma 5 9 10 3" xfId="12812" xr:uid="{00000000-0005-0000-0000-00004A640000}"/>
    <cellStyle name="Comma 5 9 11 2" xfId="10130" xr:uid="{00000000-0005-0000-0000-0000164F0000}"/>
    <cellStyle name="Comma 5 9 12" xfId="4110" xr:uid="{00000000-0005-0000-0000-000071200000}"/>
    <cellStyle name="Comma 5 9 14" xfId="13880" xr:uid="{00000000-0005-0000-0000-0000C56C0000}"/>
    <cellStyle name="Comma 5 9 2 2" xfId="1516" xr:uid="{00000000-0005-0000-0000-0000F40B0000}"/>
    <cellStyle name="Comma 5 9 2 2 2 2" xfId="7515" xr:uid="{00000000-0005-0000-0000-0000993A0000}"/>
    <cellStyle name="Comma 5 9 2 2 3" xfId="3671" xr:uid="{00000000-0005-0000-0000-0000EA1C0000}"/>
    <cellStyle name="Comma 5 9 2 2 3 3" xfId="13441" xr:uid="{00000000-0005-0000-0000-00003E690000}"/>
    <cellStyle name="Comma 5 9 2 2 4 2" xfId="11287" xr:uid="{00000000-0005-0000-0000-000048580000}"/>
    <cellStyle name="Comma 5 9 2 2 6" xfId="9691" xr:uid="{00000000-0005-0000-0000-00008F4B0000}"/>
    <cellStyle name="Comma 5 9 2 3" xfId="988" xr:uid="{00000000-0005-0000-0000-0000B6070000}"/>
    <cellStyle name="Comma 5 9 2 3 3" xfId="10760" xr:uid="{00000000-0005-0000-0000-00000A540000}"/>
    <cellStyle name="Comma 5 9 2 4" xfId="2046" xr:uid="{00000000-0005-0000-0000-000031100000}"/>
    <cellStyle name="Comma 5 9 2 4 3" xfId="11816" xr:uid="{00000000-0005-0000-0000-0000855C0000}"/>
    <cellStyle name="Comma 5 9 2 5 2" xfId="8061" xr:uid="{00000000-0005-0000-0000-0000D63E0000}"/>
    <cellStyle name="Comma 5 9 2 6" xfId="5315" xr:uid="{00000000-0005-0000-0000-0000A2290000}"/>
    <cellStyle name="Comma 5 9 2 6 3" xfId="15085" xr:uid="{00000000-0005-0000-0000-0000F6750000}"/>
    <cellStyle name="Comma 5 9 2 8" xfId="9164" xr:uid="{00000000-0005-0000-0000-000051470000}"/>
    <cellStyle name="Comma 5 9 3" xfId="454" xr:uid="{00000000-0005-0000-0000-00007A030000}"/>
    <cellStyle name="Comma 5 9 3 2 2" xfId="2687" xr:uid="{00000000-0005-0000-0000-000028150000}"/>
    <cellStyle name="Comma 5 9 3 2 2 3" xfId="12457" xr:uid="{00000000-0005-0000-0000-00007C610000}"/>
    <cellStyle name="Comma 5 9 3 2 3 2" xfId="8702" xr:uid="{00000000-0005-0000-0000-0000CD430000}"/>
    <cellStyle name="Comma 5 9 3 2 4" xfId="6514" xr:uid="{00000000-0005-0000-0000-0000D7320000}"/>
    <cellStyle name="Comma 5 9 3 2 5" xfId="4853" xr:uid="{00000000-0005-0000-0000-00001E260000}"/>
    <cellStyle name="Comma 5 9 3 2 7" xfId="14623" xr:uid="{00000000-0005-0000-0000-000072720000}"/>
    <cellStyle name="Comma 5 9 3 3 2" xfId="5955" xr:uid="{00000000-0005-0000-0000-0000992E0000}"/>
    <cellStyle name="Comma 5 9 3 3 4" xfId="15725" xr:uid="{00000000-0005-0000-0000-0000ED7A0000}"/>
    <cellStyle name="Comma 5 9 3 4 2" xfId="7070" xr:uid="{00000000-0005-0000-0000-000014370000}"/>
    <cellStyle name="Comma 5 9 3 5" xfId="3226" xr:uid="{00000000-0005-0000-0000-000065190000}"/>
    <cellStyle name="Comma 5 9 3 5 3" xfId="12996" xr:uid="{00000000-0005-0000-0000-0000B9650000}"/>
    <cellStyle name="Comma 5 9 3 6 2" xfId="10314" xr:uid="{00000000-0005-0000-0000-000085500000}"/>
    <cellStyle name="Comma 5 9 3 7" xfId="4294" xr:uid="{00000000-0005-0000-0000-0000E0210000}"/>
    <cellStyle name="Comma 5 9 3 9" xfId="14064" xr:uid="{00000000-0005-0000-0000-0000346E0000}"/>
    <cellStyle name="Comma 5 9 4 2" xfId="1698" xr:uid="{00000000-0005-0000-0000-0000640D0000}"/>
    <cellStyle name="Comma 5 9 4 2 2 2" xfId="7697" xr:uid="{00000000-0005-0000-0000-0000093C0000}"/>
    <cellStyle name="Comma 5 9 4 2 3" xfId="3853" xr:uid="{00000000-0005-0000-0000-00005A1E0000}"/>
    <cellStyle name="Comma 5 9 4 2 3 3" xfId="13623" xr:uid="{00000000-0005-0000-0000-0000AE6A0000}"/>
    <cellStyle name="Comma 5 9 4 2 4 2" xfId="11469" xr:uid="{00000000-0005-0000-0000-0000B8590000}"/>
    <cellStyle name="Comma 5 9 4 2 6" xfId="9873" xr:uid="{00000000-0005-0000-0000-0000FF4C0000}"/>
    <cellStyle name="Comma 5 9 4 3" xfId="1170" xr:uid="{00000000-0005-0000-0000-000026090000}"/>
    <cellStyle name="Comma 5 9 4 3 3" xfId="10942" xr:uid="{00000000-0005-0000-0000-00007A550000}"/>
    <cellStyle name="Comma 5 9 4 4" xfId="2228" xr:uid="{00000000-0005-0000-0000-0000A1110000}"/>
    <cellStyle name="Comma 5 9 4 4 3" xfId="11998" xr:uid="{00000000-0005-0000-0000-0000F55D0000}"/>
    <cellStyle name="Comma 5 9 4 5 2" xfId="8243" xr:uid="{00000000-0005-0000-0000-000046400000}"/>
    <cellStyle name="Comma 5 9 4 6" xfId="5497" xr:uid="{00000000-0005-0000-0000-0000122B0000}"/>
    <cellStyle name="Comma 5 9 4 6 3" xfId="15267" xr:uid="{00000000-0005-0000-0000-000066770000}"/>
    <cellStyle name="Comma 5 9 4 8" xfId="9346" xr:uid="{00000000-0005-0000-0000-0000C1480000}"/>
    <cellStyle name="Comma 5 9 5" xfId="690" xr:uid="{00000000-0005-0000-0000-000053050000}"/>
    <cellStyle name="Comma 5 9 5 2 2" xfId="2869" xr:uid="{00000000-0005-0000-0000-000094160000}"/>
    <cellStyle name="Comma 5 9 5 2 2 3" xfId="12639" xr:uid="{00000000-0005-0000-0000-0000E8620000}"/>
    <cellStyle name="Comma 5 9 5 2 3 2" xfId="8884" xr:uid="{00000000-0005-0000-0000-000039450000}"/>
    <cellStyle name="Comma 5 9 5 2 4" xfId="6696" xr:uid="{00000000-0005-0000-0000-000043340000}"/>
    <cellStyle name="Comma 5 9 5 2 5" xfId="5035" xr:uid="{00000000-0005-0000-0000-00008A270000}"/>
    <cellStyle name="Comma 5 9 5 2 7" xfId="14805" xr:uid="{00000000-0005-0000-0000-0000DE730000}"/>
    <cellStyle name="Comma 5 9 5 3 2" xfId="6137" xr:uid="{00000000-0005-0000-0000-000005300000}"/>
    <cellStyle name="Comma 5 9 5 3 4" xfId="15907" xr:uid="{00000000-0005-0000-0000-0000597C0000}"/>
    <cellStyle name="Comma 5 9 5 4 2" xfId="7252" xr:uid="{00000000-0005-0000-0000-000080380000}"/>
    <cellStyle name="Comma 5 9 5 5" xfId="3408" xr:uid="{00000000-0005-0000-0000-0000D11A0000}"/>
    <cellStyle name="Comma 5 9 5 5 3" xfId="13178" xr:uid="{00000000-0005-0000-0000-000025670000}"/>
    <cellStyle name="Comma 5 9 5 6 2" xfId="10496" xr:uid="{00000000-0005-0000-0000-0000F1510000}"/>
    <cellStyle name="Comma 5 9 5 7" xfId="4476" xr:uid="{00000000-0005-0000-0000-00004C230000}"/>
    <cellStyle name="Comma 5 9 5 9" xfId="14246" xr:uid="{00000000-0005-0000-0000-0000A06F0000}"/>
    <cellStyle name="Comma 5 9 6 2" xfId="1879" xr:uid="{00000000-0005-0000-0000-0000CE0E0000}"/>
    <cellStyle name="Comma 5 9 6 2 2 2" xfId="7878" xr:uid="{00000000-0005-0000-0000-0000733D0000}"/>
    <cellStyle name="Comma 5 9 6 2 3" xfId="4034" xr:uid="{00000000-0005-0000-0000-0000C41F0000}"/>
    <cellStyle name="Comma 5 9 6 2 3 3" xfId="13804" xr:uid="{00000000-0005-0000-0000-0000186C0000}"/>
    <cellStyle name="Comma 5 9 6 2 4 2" xfId="11650" xr:uid="{00000000-0005-0000-0000-0000225B0000}"/>
    <cellStyle name="Comma 5 9 6 2 6" xfId="10054" xr:uid="{00000000-0005-0000-0000-0000694E0000}"/>
    <cellStyle name="Comma 5 9 6 3" xfId="1351" xr:uid="{00000000-0005-0000-0000-0000900A0000}"/>
    <cellStyle name="Comma 5 9 6 3 3" xfId="11122" xr:uid="{00000000-0005-0000-0000-0000E4560000}"/>
    <cellStyle name="Comma 5 9 6 4" xfId="2408" xr:uid="{00000000-0005-0000-0000-00000B130000}"/>
    <cellStyle name="Comma 5 9 6 4 3" xfId="12178" xr:uid="{00000000-0005-0000-0000-00005F5F0000}"/>
    <cellStyle name="Comma 5 9 6 5 2" xfId="8423" xr:uid="{00000000-0005-0000-0000-0000B0410000}"/>
    <cellStyle name="Comma 5 9 6 6" xfId="5677" xr:uid="{00000000-0005-0000-0000-00007C2C0000}"/>
    <cellStyle name="Comma 5 9 6 6 3" xfId="15447" xr:uid="{00000000-0005-0000-0000-0000D0780000}"/>
    <cellStyle name="Comma 5 9 6 8" xfId="9526" xr:uid="{00000000-0005-0000-0000-00002B4A0000}"/>
    <cellStyle name="Comma 5 9 7" xfId="1431" xr:uid="{00000000-0005-0000-0000-00003D0B0000}"/>
    <cellStyle name="Comma 5 9 7 2 2" xfId="7430" xr:uid="{00000000-0005-0000-0000-0000E2390000}"/>
    <cellStyle name="Comma 5 9 7 3" xfId="3586" xr:uid="{00000000-0005-0000-0000-0000331C0000}"/>
    <cellStyle name="Comma 5 9 7 3 3" xfId="13356" xr:uid="{00000000-0005-0000-0000-000087680000}"/>
    <cellStyle name="Comma 5 9 7 4 2" xfId="11202" xr:uid="{00000000-0005-0000-0000-000091570000}"/>
    <cellStyle name="Comma 5 9 7 6" xfId="9606" xr:uid="{00000000-0005-0000-0000-0000D84A0000}"/>
    <cellStyle name="Comma 5 9 8" xfId="903" xr:uid="{00000000-0005-0000-0000-0000FF060000}"/>
    <cellStyle name="Comma 5 9 8 3" xfId="10675" xr:uid="{00000000-0005-0000-0000-000053530000}"/>
    <cellStyle name="Comma 5 9 9" xfId="1961" xr:uid="{00000000-0005-0000-0000-00007B0F0000}"/>
    <cellStyle name="Comma 5 9 9 3" xfId="11732" xr:uid="{00000000-0005-0000-0000-0000CF5B0000}"/>
    <cellStyle name="Comma 50 2" xfId="1559" xr:uid="{00000000-0005-0000-0000-00004A0C0000}"/>
    <cellStyle name="Comma 50 2 2 2" xfId="7558" xr:uid="{00000000-0005-0000-0000-0000EF3A0000}"/>
    <cellStyle name="Comma 50 2 3" xfId="3714" xr:uid="{00000000-0005-0000-0000-0000401D0000}"/>
    <cellStyle name="Comma 50 2 3 3" xfId="13484" xr:uid="{00000000-0005-0000-0000-000094690000}"/>
    <cellStyle name="Comma 50 2 4 2" xfId="11330" xr:uid="{00000000-0005-0000-0000-00009E580000}"/>
    <cellStyle name="Comma 50 2 6" xfId="9734" xr:uid="{00000000-0005-0000-0000-0000E54B0000}"/>
    <cellStyle name="Comma 50 3" xfId="1031" xr:uid="{00000000-0005-0000-0000-00000C080000}"/>
    <cellStyle name="Comma 50 3 3" xfId="10803" xr:uid="{00000000-0005-0000-0000-000060540000}"/>
    <cellStyle name="Comma 50 4" xfId="2089" xr:uid="{00000000-0005-0000-0000-000087100000}"/>
    <cellStyle name="Comma 50 4 3" xfId="11859" xr:uid="{00000000-0005-0000-0000-0000DB5C0000}"/>
    <cellStyle name="Comma 50 5 2" xfId="8104" xr:uid="{00000000-0005-0000-0000-00002C3F0000}"/>
    <cellStyle name="Comma 50 6" xfId="5358" xr:uid="{00000000-0005-0000-0000-0000F8290000}"/>
    <cellStyle name="Comma 50 6 3" xfId="15128" xr:uid="{00000000-0005-0000-0000-00004C760000}"/>
    <cellStyle name="Comma 50 8" xfId="9207" xr:uid="{00000000-0005-0000-0000-0000A7470000}"/>
    <cellStyle name="Comma 51" xfId="393" xr:uid="{00000000-0005-0000-0000-0000ED020000}"/>
    <cellStyle name="Comma 51 2 2" xfId="2650" xr:uid="{00000000-0005-0000-0000-0000CD140000}"/>
    <cellStyle name="Comma 51 2 2 3" xfId="12420" xr:uid="{00000000-0005-0000-0000-000021610000}"/>
    <cellStyle name="Comma 51 2 3 2" xfId="8665" xr:uid="{00000000-0005-0000-0000-000072430000}"/>
    <cellStyle name="Comma 51 2 4" xfId="6477" xr:uid="{00000000-0005-0000-0000-00007C320000}"/>
    <cellStyle name="Comma 51 2 5" xfId="4816" xr:uid="{00000000-0005-0000-0000-0000C3250000}"/>
    <cellStyle name="Comma 51 2 7" xfId="14586" xr:uid="{00000000-0005-0000-0000-000017720000}"/>
    <cellStyle name="Comma 51 3 2" xfId="5918" xr:uid="{00000000-0005-0000-0000-00003E2E0000}"/>
    <cellStyle name="Comma 51 3 4" xfId="15688" xr:uid="{00000000-0005-0000-0000-0000927A0000}"/>
    <cellStyle name="Comma 51 4 2" xfId="7033" xr:uid="{00000000-0005-0000-0000-0000B9360000}"/>
    <cellStyle name="Comma 51 5" xfId="3189" xr:uid="{00000000-0005-0000-0000-00000A190000}"/>
    <cellStyle name="Comma 51 5 3" xfId="12959" xr:uid="{00000000-0005-0000-0000-00005E650000}"/>
    <cellStyle name="Comma 51 6 2" xfId="10277" xr:uid="{00000000-0005-0000-0000-00002A500000}"/>
    <cellStyle name="Comma 51 7" xfId="4257" xr:uid="{00000000-0005-0000-0000-000085210000}"/>
    <cellStyle name="Comma 51 9" xfId="14027" xr:uid="{00000000-0005-0000-0000-0000D96D0000}"/>
    <cellStyle name="Comma 52 2" xfId="1482" xr:uid="{00000000-0005-0000-0000-00009F0B0000}"/>
    <cellStyle name="Comma 52 2 2 2" xfId="7481" xr:uid="{00000000-0005-0000-0000-0000443A0000}"/>
    <cellStyle name="Comma 52 2 3" xfId="3637" xr:uid="{00000000-0005-0000-0000-0000951C0000}"/>
    <cellStyle name="Comma 52 2 3 3" xfId="13407" xr:uid="{00000000-0005-0000-0000-0000E9680000}"/>
    <cellStyle name="Comma 52 2 4 2" xfId="11253" xr:uid="{00000000-0005-0000-0000-0000F3570000}"/>
    <cellStyle name="Comma 52 2 6" xfId="9657" xr:uid="{00000000-0005-0000-0000-00003A4B0000}"/>
    <cellStyle name="Comma 52 3" xfId="954" xr:uid="{00000000-0005-0000-0000-000061070000}"/>
    <cellStyle name="Comma 52 3 3" xfId="10726" xr:uid="{00000000-0005-0000-0000-0000B5530000}"/>
    <cellStyle name="Comma 52 4" xfId="2012" xr:uid="{00000000-0005-0000-0000-0000DC0F0000}"/>
    <cellStyle name="Comma 52 4 3" xfId="11782" xr:uid="{00000000-0005-0000-0000-0000305C0000}"/>
    <cellStyle name="Comma 52 5 2" xfId="8027" xr:uid="{00000000-0005-0000-0000-0000813E0000}"/>
    <cellStyle name="Comma 52 6" xfId="5281" xr:uid="{00000000-0005-0000-0000-00004D290000}"/>
    <cellStyle name="Comma 52 6 3" xfId="15051" xr:uid="{00000000-0005-0000-0000-0000A1750000}"/>
    <cellStyle name="Comma 52 8" xfId="9130" xr:uid="{00000000-0005-0000-0000-0000FC460000}"/>
    <cellStyle name="Comma 53" xfId="391" xr:uid="{00000000-0005-0000-0000-0000EA020000}"/>
    <cellStyle name="Comma 53 2 2" xfId="2649" xr:uid="{00000000-0005-0000-0000-0000CB140000}"/>
    <cellStyle name="Comma 53 2 2 3" xfId="12419" xr:uid="{00000000-0005-0000-0000-00001F610000}"/>
    <cellStyle name="Comma 53 2 3 2" xfId="8664" xr:uid="{00000000-0005-0000-0000-000070430000}"/>
    <cellStyle name="Comma 53 2 4" xfId="6476" xr:uid="{00000000-0005-0000-0000-00007A320000}"/>
    <cellStyle name="Comma 53 2 5" xfId="4815" xr:uid="{00000000-0005-0000-0000-0000C1250000}"/>
    <cellStyle name="Comma 53 2 7" xfId="14585" xr:uid="{00000000-0005-0000-0000-000015720000}"/>
    <cellStyle name="Comma 53 3 2" xfId="5917" xr:uid="{00000000-0005-0000-0000-00003C2E0000}"/>
    <cellStyle name="Comma 53 3 4" xfId="15687" xr:uid="{00000000-0005-0000-0000-0000907A0000}"/>
    <cellStyle name="Comma 53 4 2" xfId="7032" xr:uid="{00000000-0005-0000-0000-0000B7360000}"/>
    <cellStyle name="Comma 53 5" xfId="3188" xr:uid="{00000000-0005-0000-0000-000008190000}"/>
    <cellStyle name="Comma 53 5 3" xfId="12958" xr:uid="{00000000-0005-0000-0000-00005C650000}"/>
    <cellStyle name="Comma 53 6 2" xfId="10276" xr:uid="{00000000-0005-0000-0000-000028500000}"/>
    <cellStyle name="Comma 53 7" xfId="4256" xr:uid="{00000000-0005-0000-0000-000083210000}"/>
    <cellStyle name="Comma 53 9" xfId="14026" xr:uid="{00000000-0005-0000-0000-0000D76D0000}"/>
    <cellStyle name="Comma 54 2" xfId="1562" xr:uid="{00000000-0005-0000-0000-0000510C0000}"/>
    <cellStyle name="Comma 54 2 2 2" xfId="7561" xr:uid="{00000000-0005-0000-0000-0000F63A0000}"/>
    <cellStyle name="Comma 54 2 3" xfId="3717" xr:uid="{00000000-0005-0000-0000-0000471D0000}"/>
    <cellStyle name="Comma 54 2 3 3" xfId="13487" xr:uid="{00000000-0005-0000-0000-00009B690000}"/>
    <cellStyle name="Comma 54 2 4 2" xfId="11333" xr:uid="{00000000-0005-0000-0000-0000A5580000}"/>
    <cellStyle name="Comma 54 2 6" xfId="9737" xr:uid="{00000000-0005-0000-0000-0000EC4B0000}"/>
    <cellStyle name="Comma 54 3" xfId="1034" xr:uid="{00000000-0005-0000-0000-000013080000}"/>
    <cellStyle name="Comma 54 3 3" xfId="10806" xr:uid="{00000000-0005-0000-0000-000067540000}"/>
    <cellStyle name="Comma 54 4" xfId="2092" xr:uid="{00000000-0005-0000-0000-00008E100000}"/>
    <cellStyle name="Comma 54 4 3" xfId="11862" xr:uid="{00000000-0005-0000-0000-0000E25C0000}"/>
    <cellStyle name="Comma 54 5 2" xfId="8107" xr:uid="{00000000-0005-0000-0000-0000333F0000}"/>
    <cellStyle name="Comma 54 6" xfId="5361" xr:uid="{00000000-0005-0000-0000-0000FF290000}"/>
    <cellStyle name="Comma 54 6 3" xfId="15131" xr:uid="{00000000-0005-0000-0000-000053760000}"/>
    <cellStyle name="Comma 54 8" xfId="9210" xr:uid="{00000000-0005-0000-0000-0000AE470000}"/>
    <cellStyle name="Comma 55" xfId="389" xr:uid="{00000000-0005-0000-0000-0000E6020000}"/>
    <cellStyle name="Comma 55 2 2" xfId="2648" xr:uid="{00000000-0005-0000-0000-0000CA140000}"/>
    <cellStyle name="Comma 55 2 2 3" xfId="12418" xr:uid="{00000000-0005-0000-0000-00001E610000}"/>
    <cellStyle name="Comma 55 2 3 2" xfId="8663" xr:uid="{00000000-0005-0000-0000-00006F430000}"/>
    <cellStyle name="Comma 55 2 4" xfId="6475" xr:uid="{00000000-0005-0000-0000-000079320000}"/>
    <cellStyle name="Comma 55 2 5" xfId="4814" xr:uid="{00000000-0005-0000-0000-0000C0250000}"/>
    <cellStyle name="Comma 55 2 7" xfId="14584" xr:uid="{00000000-0005-0000-0000-000014720000}"/>
    <cellStyle name="Comma 55 3 2" xfId="5916" xr:uid="{00000000-0005-0000-0000-00003B2E0000}"/>
    <cellStyle name="Comma 55 3 4" xfId="15686" xr:uid="{00000000-0005-0000-0000-00008F7A0000}"/>
    <cellStyle name="Comma 55 4 2" xfId="7031" xr:uid="{00000000-0005-0000-0000-0000B6360000}"/>
    <cellStyle name="Comma 55 5" xfId="3187" xr:uid="{00000000-0005-0000-0000-000007190000}"/>
    <cellStyle name="Comma 55 5 3" xfId="12957" xr:uid="{00000000-0005-0000-0000-00005B650000}"/>
    <cellStyle name="Comma 55 6 2" xfId="10275" xr:uid="{00000000-0005-0000-0000-000027500000}"/>
    <cellStyle name="Comma 55 7" xfId="4255" xr:uid="{00000000-0005-0000-0000-000082210000}"/>
    <cellStyle name="Comma 55 9" xfId="14025" xr:uid="{00000000-0005-0000-0000-0000D66D0000}"/>
    <cellStyle name="Comma 56 2" xfId="1561" xr:uid="{00000000-0005-0000-0000-00004D0C0000}"/>
    <cellStyle name="Comma 56 2 2 2" xfId="7560" xr:uid="{00000000-0005-0000-0000-0000F23A0000}"/>
    <cellStyle name="Comma 56 2 3" xfId="3716" xr:uid="{00000000-0005-0000-0000-0000431D0000}"/>
    <cellStyle name="Comma 56 2 3 3" xfId="13486" xr:uid="{00000000-0005-0000-0000-000097690000}"/>
    <cellStyle name="Comma 56 2 4 2" xfId="11332" xr:uid="{00000000-0005-0000-0000-0000A1580000}"/>
    <cellStyle name="Comma 56 2 6" xfId="9736" xr:uid="{00000000-0005-0000-0000-0000E84B0000}"/>
    <cellStyle name="Comma 56 3" xfId="1033" xr:uid="{00000000-0005-0000-0000-00000F080000}"/>
    <cellStyle name="Comma 56 3 3" xfId="10805" xr:uid="{00000000-0005-0000-0000-000063540000}"/>
    <cellStyle name="Comma 56 4" xfId="2091" xr:uid="{00000000-0005-0000-0000-00008A100000}"/>
    <cellStyle name="Comma 56 4 3" xfId="11861" xr:uid="{00000000-0005-0000-0000-0000DE5C0000}"/>
    <cellStyle name="Comma 56 5 2" xfId="8106" xr:uid="{00000000-0005-0000-0000-00002F3F0000}"/>
    <cellStyle name="Comma 56 6" xfId="5360" xr:uid="{00000000-0005-0000-0000-0000FB290000}"/>
    <cellStyle name="Comma 56 6 3" xfId="15130" xr:uid="{00000000-0005-0000-0000-00004F760000}"/>
    <cellStyle name="Comma 56 8" xfId="9209" xr:uid="{00000000-0005-0000-0000-0000AA470000}"/>
    <cellStyle name="Comma 57" xfId="397" xr:uid="{00000000-0005-0000-0000-0000F3020000}"/>
    <cellStyle name="Comma 57 2 2" xfId="2652" xr:uid="{00000000-0005-0000-0000-0000CF140000}"/>
    <cellStyle name="Comma 57 2 2 3" xfId="12422" xr:uid="{00000000-0005-0000-0000-000023610000}"/>
    <cellStyle name="Comma 57 2 3 2" xfId="8667" xr:uid="{00000000-0005-0000-0000-000074430000}"/>
    <cellStyle name="Comma 57 2 4" xfId="6479" xr:uid="{00000000-0005-0000-0000-00007E320000}"/>
    <cellStyle name="Comma 57 2 5" xfId="4818" xr:uid="{00000000-0005-0000-0000-0000C5250000}"/>
    <cellStyle name="Comma 57 2 7" xfId="14588" xr:uid="{00000000-0005-0000-0000-000019720000}"/>
    <cellStyle name="Comma 57 3 2" xfId="5920" xr:uid="{00000000-0005-0000-0000-0000402E0000}"/>
    <cellStyle name="Comma 57 3 4" xfId="15690" xr:uid="{00000000-0005-0000-0000-0000947A0000}"/>
    <cellStyle name="Comma 57 4 2" xfId="7035" xr:uid="{00000000-0005-0000-0000-0000BB360000}"/>
    <cellStyle name="Comma 57 5" xfId="3191" xr:uid="{00000000-0005-0000-0000-00000C190000}"/>
    <cellStyle name="Comma 57 5 3" xfId="12961" xr:uid="{00000000-0005-0000-0000-000060650000}"/>
    <cellStyle name="Comma 57 6 2" xfId="10279" xr:uid="{00000000-0005-0000-0000-00002C500000}"/>
    <cellStyle name="Comma 57 7" xfId="4259" xr:uid="{00000000-0005-0000-0000-000087210000}"/>
    <cellStyle name="Comma 57 9" xfId="14029" xr:uid="{00000000-0005-0000-0000-0000DB6D0000}"/>
    <cellStyle name="Comma 58 2" xfId="1658" xr:uid="{00000000-0005-0000-0000-0000000D0000}"/>
    <cellStyle name="Comma 58 2 2 2" xfId="7657" xr:uid="{00000000-0005-0000-0000-0000A53B0000}"/>
    <cellStyle name="Comma 58 2 3" xfId="3813" xr:uid="{00000000-0005-0000-0000-0000F61D0000}"/>
    <cellStyle name="Comma 58 2 3 3" xfId="13583" xr:uid="{00000000-0005-0000-0000-00004A6A0000}"/>
    <cellStyle name="Comma 58 2 4 2" xfId="11429" xr:uid="{00000000-0005-0000-0000-000054590000}"/>
    <cellStyle name="Comma 58 2 6" xfId="9833" xr:uid="{00000000-0005-0000-0000-00009B4C0000}"/>
    <cellStyle name="Comma 58 3" xfId="1130" xr:uid="{00000000-0005-0000-0000-0000C2080000}"/>
    <cellStyle name="Comma 58 3 3" xfId="10902" xr:uid="{00000000-0005-0000-0000-000016550000}"/>
    <cellStyle name="Comma 58 4" xfId="2188" xr:uid="{00000000-0005-0000-0000-00003D110000}"/>
    <cellStyle name="Comma 58 4 3" xfId="11958" xr:uid="{00000000-0005-0000-0000-0000915D0000}"/>
    <cellStyle name="Comma 58 5 2" xfId="8203" xr:uid="{00000000-0005-0000-0000-0000E23F0000}"/>
    <cellStyle name="Comma 58 6" xfId="5457" xr:uid="{00000000-0005-0000-0000-0000AE2A0000}"/>
    <cellStyle name="Comma 58 6 3" xfId="15227" xr:uid="{00000000-0005-0000-0000-000002770000}"/>
    <cellStyle name="Comma 58 8" xfId="9306" xr:uid="{00000000-0005-0000-0000-00005D480000}"/>
    <cellStyle name="Comma 59" xfId="502" xr:uid="{00000000-0005-0000-0000-0000D8030000}"/>
    <cellStyle name="Comma 59 2 2" xfId="2731" xr:uid="{00000000-0005-0000-0000-000081150000}"/>
    <cellStyle name="Comma 59 2 2 3" xfId="12501" xr:uid="{00000000-0005-0000-0000-0000D5610000}"/>
    <cellStyle name="Comma 59 2 3 2" xfId="8746" xr:uid="{00000000-0005-0000-0000-000026440000}"/>
    <cellStyle name="Comma 59 2 4" xfId="6558" xr:uid="{00000000-0005-0000-0000-000030330000}"/>
    <cellStyle name="Comma 59 2 5" xfId="4897" xr:uid="{00000000-0005-0000-0000-000077260000}"/>
    <cellStyle name="Comma 59 2 7" xfId="14667" xr:uid="{00000000-0005-0000-0000-0000CB720000}"/>
    <cellStyle name="Comma 59 3 2" xfId="5999" xr:uid="{00000000-0005-0000-0000-0000F22E0000}"/>
    <cellStyle name="Comma 59 3 4" xfId="15769" xr:uid="{00000000-0005-0000-0000-0000467B0000}"/>
    <cellStyle name="Comma 59 4 2" xfId="7114" xr:uid="{00000000-0005-0000-0000-00006D370000}"/>
    <cellStyle name="Comma 59 5" xfId="3270" xr:uid="{00000000-0005-0000-0000-0000BE190000}"/>
    <cellStyle name="Comma 59 5 3" xfId="13040" xr:uid="{00000000-0005-0000-0000-000012660000}"/>
    <cellStyle name="Comma 59 6 2" xfId="10358" xr:uid="{00000000-0005-0000-0000-0000DE500000}"/>
    <cellStyle name="Comma 59 7" xfId="4338" xr:uid="{00000000-0005-0000-0000-000039220000}"/>
    <cellStyle name="Comma 59 9" xfId="14108" xr:uid="{00000000-0005-0000-0000-00008D6E0000}"/>
    <cellStyle name="Comma 60" xfId="625" xr:uid="{00000000-0005-0000-0000-0000B9040000}"/>
    <cellStyle name="Comma 60 2 2" xfId="2830" xr:uid="{00000000-0005-0000-0000-000032160000}"/>
    <cellStyle name="Comma 60 2 2 3" xfId="12600" xr:uid="{00000000-0005-0000-0000-000086620000}"/>
    <cellStyle name="Comma 60 2 3 2" xfId="8845" xr:uid="{00000000-0005-0000-0000-0000D7440000}"/>
    <cellStyle name="Comma 60 2 4" xfId="6657" xr:uid="{00000000-0005-0000-0000-0000E1330000}"/>
    <cellStyle name="Comma 60 2 5" xfId="4996" xr:uid="{00000000-0005-0000-0000-000028270000}"/>
    <cellStyle name="Comma 60 2 7" xfId="14766" xr:uid="{00000000-0005-0000-0000-00007C730000}"/>
    <cellStyle name="Comma 60 3 2" xfId="6098" xr:uid="{00000000-0005-0000-0000-0000A32F0000}"/>
    <cellStyle name="Comma 60 3 4" xfId="15868" xr:uid="{00000000-0005-0000-0000-0000F77B0000}"/>
    <cellStyle name="Comma 60 4 2" xfId="7213" xr:uid="{00000000-0005-0000-0000-00001E380000}"/>
    <cellStyle name="Comma 60 5" xfId="3369" xr:uid="{00000000-0005-0000-0000-00006F1A0000}"/>
    <cellStyle name="Comma 60 5 3" xfId="13139" xr:uid="{00000000-0005-0000-0000-0000C3660000}"/>
    <cellStyle name="Comma 60 6 2" xfId="10457" xr:uid="{00000000-0005-0000-0000-00008F510000}"/>
    <cellStyle name="Comma 60 7" xfId="4437" xr:uid="{00000000-0005-0000-0000-0000EA220000}"/>
    <cellStyle name="Comma 60 9" xfId="14207" xr:uid="{00000000-0005-0000-0000-00003E6F0000}"/>
    <cellStyle name="Comma 61 2" xfId="1666" xr:uid="{00000000-0005-0000-0000-0000110D0000}"/>
    <cellStyle name="Comma 61 2 2 2" xfId="7665" xr:uid="{00000000-0005-0000-0000-0000B63B0000}"/>
    <cellStyle name="Comma 61 2 3" xfId="3821" xr:uid="{00000000-0005-0000-0000-0000071E0000}"/>
    <cellStyle name="Comma 61 2 3 3" xfId="13591" xr:uid="{00000000-0005-0000-0000-00005B6A0000}"/>
    <cellStyle name="Comma 61 2 4 2" xfId="11437" xr:uid="{00000000-0005-0000-0000-000065590000}"/>
    <cellStyle name="Comma 61 2 6" xfId="9841" xr:uid="{00000000-0005-0000-0000-0000AC4C0000}"/>
    <cellStyle name="Comma 61 3" xfId="1138" xr:uid="{00000000-0005-0000-0000-0000D3080000}"/>
    <cellStyle name="Comma 61 3 3" xfId="10910" xr:uid="{00000000-0005-0000-0000-000027550000}"/>
    <cellStyle name="Comma 61 4" xfId="2196" xr:uid="{00000000-0005-0000-0000-00004E110000}"/>
    <cellStyle name="Comma 61 4 3" xfId="11966" xr:uid="{00000000-0005-0000-0000-0000A25D0000}"/>
    <cellStyle name="Comma 61 5 2" xfId="8211" xr:uid="{00000000-0005-0000-0000-0000F33F0000}"/>
    <cellStyle name="Comma 61 6" xfId="5465" xr:uid="{00000000-0005-0000-0000-0000BF2A0000}"/>
    <cellStyle name="Comma 61 6 3" xfId="15235" xr:uid="{00000000-0005-0000-0000-000013770000}"/>
    <cellStyle name="Comma 61 8" xfId="9314" xr:uid="{00000000-0005-0000-0000-00006E480000}"/>
    <cellStyle name="Comma 62" xfId="504" xr:uid="{00000000-0005-0000-0000-0000DA030000}"/>
    <cellStyle name="Comma 62 2 2" xfId="2733" xr:uid="{00000000-0005-0000-0000-000083150000}"/>
    <cellStyle name="Comma 62 2 2 3" xfId="12503" xr:uid="{00000000-0005-0000-0000-0000D7610000}"/>
    <cellStyle name="Comma 62 2 3 2" xfId="8748" xr:uid="{00000000-0005-0000-0000-000028440000}"/>
    <cellStyle name="Comma 62 2 4" xfId="6560" xr:uid="{00000000-0005-0000-0000-000032330000}"/>
    <cellStyle name="Comma 62 2 5" xfId="4899" xr:uid="{00000000-0005-0000-0000-000079260000}"/>
    <cellStyle name="Comma 62 2 7" xfId="14669" xr:uid="{00000000-0005-0000-0000-0000CD720000}"/>
    <cellStyle name="Comma 62 3 2" xfId="6001" xr:uid="{00000000-0005-0000-0000-0000F42E0000}"/>
    <cellStyle name="Comma 62 3 4" xfId="15771" xr:uid="{00000000-0005-0000-0000-0000487B0000}"/>
    <cellStyle name="Comma 62 4 2" xfId="7116" xr:uid="{00000000-0005-0000-0000-00006F370000}"/>
    <cellStyle name="Comma 62 5" xfId="3272" xr:uid="{00000000-0005-0000-0000-0000C0190000}"/>
    <cellStyle name="Comma 62 5 3" xfId="13042" xr:uid="{00000000-0005-0000-0000-000014660000}"/>
    <cellStyle name="Comma 62 6 2" xfId="10360" xr:uid="{00000000-0005-0000-0000-0000E0500000}"/>
    <cellStyle name="Comma 62 7" xfId="4340" xr:uid="{00000000-0005-0000-0000-00003B220000}"/>
    <cellStyle name="Comma 62 9" xfId="14110" xr:uid="{00000000-0005-0000-0000-00008F6E0000}"/>
    <cellStyle name="Comma 63 2" xfId="1668" xr:uid="{00000000-0005-0000-0000-0000140D0000}"/>
    <cellStyle name="Comma 63 2 2 2" xfId="7667" xr:uid="{00000000-0005-0000-0000-0000B93B0000}"/>
    <cellStyle name="Comma 63 2 3" xfId="3823" xr:uid="{00000000-0005-0000-0000-00000A1E0000}"/>
    <cellStyle name="Comma 63 2 3 3" xfId="13593" xr:uid="{00000000-0005-0000-0000-00005E6A0000}"/>
    <cellStyle name="Comma 63 2 4 2" xfId="11439" xr:uid="{00000000-0005-0000-0000-000068590000}"/>
    <cellStyle name="Comma 63 2 6" xfId="9843" xr:uid="{00000000-0005-0000-0000-0000AF4C0000}"/>
    <cellStyle name="Comma 63 3" xfId="1140" xr:uid="{00000000-0005-0000-0000-0000D6080000}"/>
    <cellStyle name="Comma 63 3 3" xfId="10912" xr:uid="{00000000-0005-0000-0000-00002A550000}"/>
    <cellStyle name="Comma 63 4" xfId="2198" xr:uid="{00000000-0005-0000-0000-000051110000}"/>
    <cellStyle name="Comma 63 4 3" xfId="11968" xr:uid="{00000000-0005-0000-0000-0000A55D0000}"/>
    <cellStyle name="Comma 63 5 2" xfId="8213" xr:uid="{00000000-0005-0000-0000-0000F63F0000}"/>
    <cellStyle name="Comma 63 6" xfId="5467" xr:uid="{00000000-0005-0000-0000-0000C22A0000}"/>
    <cellStyle name="Comma 63 6 3" xfId="15237" xr:uid="{00000000-0005-0000-0000-000016770000}"/>
    <cellStyle name="Comma 63 8" xfId="9316" xr:uid="{00000000-0005-0000-0000-000071480000}"/>
    <cellStyle name="Comma 64" xfId="544" xr:uid="{00000000-0005-0000-0000-00002A040000}"/>
    <cellStyle name="Comma 64 2 2" xfId="2750" xr:uid="{00000000-0005-0000-0000-0000A5150000}"/>
    <cellStyle name="Comma 64 2 2 3" xfId="12520" xr:uid="{00000000-0005-0000-0000-0000F9610000}"/>
    <cellStyle name="Comma 64 2 3 2" xfId="8765" xr:uid="{00000000-0005-0000-0000-00004A440000}"/>
    <cellStyle name="Comma 64 2 4" xfId="6577" xr:uid="{00000000-0005-0000-0000-000054330000}"/>
    <cellStyle name="Comma 64 2 5" xfId="4916" xr:uid="{00000000-0005-0000-0000-00009B260000}"/>
    <cellStyle name="Comma 64 2 7" xfId="14686" xr:uid="{00000000-0005-0000-0000-0000EF720000}"/>
    <cellStyle name="Comma 64 3 2" xfId="6018" xr:uid="{00000000-0005-0000-0000-0000162F0000}"/>
    <cellStyle name="Comma 64 3 4" xfId="15788" xr:uid="{00000000-0005-0000-0000-00006A7B0000}"/>
    <cellStyle name="Comma 64 4 2" xfId="7133" xr:uid="{00000000-0005-0000-0000-000091370000}"/>
    <cellStyle name="Comma 64 5" xfId="3289" xr:uid="{00000000-0005-0000-0000-0000E2190000}"/>
    <cellStyle name="Comma 64 5 3" xfId="13059" xr:uid="{00000000-0005-0000-0000-000036660000}"/>
    <cellStyle name="Comma 64 6 2" xfId="10377" xr:uid="{00000000-0005-0000-0000-000002510000}"/>
    <cellStyle name="Comma 64 7" xfId="4357" xr:uid="{00000000-0005-0000-0000-00005D220000}"/>
    <cellStyle name="Comma 64 9" xfId="14127" xr:uid="{00000000-0005-0000-0000-0000B16E0000}"/>
    <cellStyle name="Comma 65 2" xfId="1742" xr:uid="{00000000-0005-0000-0000-0000BD0D0000}"/>
    <cellStyle name="Comma 65 2 2 2" xfId="7741" xr:uid="{00000000-0005-0000-0000-0000623C0000}"/>
    <cellStyle name="Comma 65 2 3" xfId="3897" xr:uid="{00000000-0005-0000-0000-0000B31E0000}"/>
    <cellStyle name="Comma 65 2 3 3" xfId="13667" xr:uid="{00000000-0005-0000-0000-0000076B0000}"/>
    <cellStyle name="Comma 65 2 4 2" xfId="11513" xr:uid="{00000000-0005-0000-0000-0000115A0000}"/>
    <cellStyle name="Comma 65 2 6" xfId="9917" xr:uid="{00000000-0005-0000-0000-0000584D0000}"/>
    <cellStyle name="Comma 65 3" xfId="1214" xr:uid="{00000000-0005-0000-0000-00007F090000}"/>
    <cellStyle name="Comma 65 3 3" xfId="10986" xr:uid="{00000000-0005-0000-0000-0000D3550000}"/>
    <cellStyle name="Comma 65 4" xfId="2272" xr:uid="{00000000-0005-0000-0000-0000FA110000}"/>
    <cellStyle name="Comma 65 4 3" xfId="12042" xr:uid="{00000000-0005-0000-0000-00004E5E0000}"/>
    <cellStyle name="Comma 65 5 2" xfId="8287" xr:uid="{00000000-0005-0000-0000-00009F400000}"/>
    <cellStyle name="Comma 65 6" xfId="5541" xr:uid="{00000000-0005-0000-0000-00006B2B0000}"/>
    <cellStyle name="Comma 65 6 3" xfId="15311" xr:uid="{00000000-0005-0000-0000-0000BF770000}"/>
    <cellStyle name="Comma 65 8" xfId="9390" xr:uid="{00000000-0005-0000-0000-00001A490000}"/>
    <cellStyle name="Comma 66" xfId="508" xr:uid="{00000000-0005-0000-0000-0000E7030000}"/>
    <cellStyle name="Comma 66 2 2" xfId="2737" xr:uid="{00000000-0005-0000-0000-00008B150000}"/>
    <cellStyle name="Comma 66 2 2 3" xfId="12507" xr:uid="{00000000-0005-0000-0000-0000DF610000}"/>
    <cellStyle name="Comma 66 2 3 2" xfId="8752" xr:uid="{00000000-0005-0000-0000-000030440000}"/>
    <cellStyle name="Comma 66 2 4" xfId="6564" xr:uid="{00000000-0005-0000-0000-00003A330000}"/>
    <cellStyle name="Comma 66 2 5" xfId="4903" xr:uid="{00000000-0005-0000-0000-000081260000}"/>
    <cellStyle name="Comma 66 2 7" xfId="14673" xr:uid="{00000000-0005-0000-0000-0000D5720000}"/>
    <cellStyle name="Comma 66 3 2" xfId="6005" xr:uid="{00000000-0005-0000-0000-0000FC2E0000}"/>
    <cellStyle name="Comma 66 3 4" xfId="15775" xr:uid="{00000000-0005-0000-0000-0000507B0000}"/>
    <cellStyle name="Comma 66 4 2" xfId="7120" xr:uid="{00000000-0005-0000-0000-000077370000}"/>
    <cellStyle name="Comma 66 5" xfId="3276" xr:uid="{00000000-0005-0000-0000-0000C8190000}"/>
    <cellStyle name="Comma 66 5 3" xfId="13046" xr:uid="{00000000-0005-0000-0000-00001C660000}"/>
    <cellStyle name="Comma 66 6 2" xfId="10364" xr:uid="{00000000-0005-0000-0000-0000E8500000}"/>
    <cellStyle name="Comma 66 7" xfId="4344" xr:uid="{00000000-0005-0000-0000-000043220000}"/>
    <cellStyle name="Comma 66 9" xfId="14114" xr:uid="{00000000-0005-0000-0000-0000976E0000}"/>
    <cellStyle name="Comma 67 2" xfId="1743" xr:uid="{00000000-0005-0000-0000-0000BE0D0000}"/>
    <cellStyle name="Comma 67 2 2 2" xfId="7742" xr:uid="{00000000-0005-0000-0000-0000633C0000}"/>
    <cellStyle name="Comma 67 2 3" xfId="3898" xr:uid="{00000000-0005-0000-0000-0000B41E0000}"/>
    <cellStyle name="Comma 67 2 3 3" xfId="13668" xr:uid="{00000000-0005-0000-0000-0000086B0000}"/>
    <cellStyle name="Comma 67 2 4 2" xfId="11514" xr:uid="{00000000-0005-0000-0000-0000125A0000}"/>
    <cellStyle name="Comma 67 2 6" xfId="9918" xr:uid="{00000000-0005-0000-0000-0000594D0000}"/>
    <cellStyle name="Comma 67 3" xfId="1215" xr:uid="{00000000-0005-0000-0000-000080090000}"/>
    <cellStyle name="Comma 67 3 3" xfId="10987" xr:uid="{00000000-0005-0000-0000-0000D4550000}"/>
    <cellStyle name="Comma 67 4" xfId="2273" xr:uid="{00000000-0005-0000-0000-0000FB110000}"/>
    <cellStyle name="Comma 67 4 3" xfId="12043" xr:uid="{00000000-0005-0000-0000-00004F5E0000}"/>
    <cellStyle name="Comma 67 5 2" xfId="8288" xr:uid="{00000000-0005-0000-0000-0000A0400000}"/>
    <cellStyle name="Comma 67 6" xfId="5542" xr:uid="{00000000-0005-0000-0000-00006C2B0000}"/>
    <cellStyle name="Comma 67 6 3" xfId="15312" xr:uid="{00000000-0005-0000-0000-0000C0770000}"/>
    <cellStyle name="Comma 67 8" xfId="9391" xr:uid="{00000000-0005-0000-0000-00001B490000}"/>
    <cellStyle name="Comma 68" xfId="732" xr:uid="{00000000-0005-0000-0000-0000A6050000}"/>
    <cellStyle name="Comma 68 2 2" xfId="2911" xr:uid="{00000000-0005-0000-0000-0000E7160000}"/>
    <cellStyle name="Comma 68 2 2 3" xfId="12681" xr:uid="{00000000-0005-0000-0000-00003B630000}"/>
    <cellStyle name="Comma 68 2 3 2" xfId="8926" xr:uid="{00000000-0005-0000-0000-00008C450000}"/>
    <cellStyle name="Comma 68 2 4" xfId="6738" xr:uid="{00000000-0005-0000-0000-000096340000}"/>
    <cellStyle name="Comma 68 2 5" xfId="5077" xr:uid="{00000000-0005-0000-0000-0000DD270000}"/>
    <cellStyle name="Comma 68 2 7" xfId="14847" xr:uid="{00000000-0005-0000-0000-000031740000}"/>
    <cellStyle name="Comma 68 3 2" xfId="6180" xr:uid="{00000000-0005-0000-0000-000058300000}"/>
    <cellStyle name="Comma 68 3 4" xfId="15949" xr:uid="{00000000-0005-0000-0000-0000AC7C0000}"/>
    <cellStyle name="Comma 68 4 2" xfId="7295" xr:uid="{00000000-0005-0000-0000-0000D3380000}"/>
    <cellStyle name="Comma 68 5" xfId="3451" xr:uid="{00000000-0005-0000-0000-0000241B0000}"/>
    <cellStyle name="Comma 68 5 3" xfId="13221" xr:uid="{00000000-0005-0000-0000-000078670000}"/>
    <cellStyle name="Comma 68 6 2" xfId="10539" xr:uid="{00000000-0005-0000-0000-000044520000}"/>
    <cellStyle name="Comma 68 7" xfId="4519" xr:uid="{00000000-0005-0000-0000-00009F230000}"/>
    <cellStyle name="Comma 68 9" xfId="14289" xr:uid="{00000000-0005-0000-0000-0000F36F0000}"/>
    <cellStyle name="Comma 69 2" xfId="1748" xr:uid="{00000000-0005-0000-0000-0000C70D0000}"/>
    <cellStyle name="Comma 69 2 2 2" xfId="7747" xr:uid="{00000000-0005-0000-0000-00006C3C0000}"/>
    <cellStyle name="Comma 69 2 3" xfId="3903" xr:uid="{00000000-0005-0000-0000-0000BD1E0000}"/>
    <cellStyle name="Comma 69 2 3 3" xfId="13673" xr:uid="{00000000-0005-0000-0000-0000116B0000}"/>
    <cellStyle name="Comma 69 2 4 2" xfId="11519" xr:uid="{00000000-0005-0000-0000-00001B5A0000}"/>
    <cellStyle name="Comma 69 2 6" xfId="9923" xr:uid="{00000000-0005-0000-0000-0000624D0000}"/>
    <cellStyle name="Comma 69 3" xfId="1220" xr:uid="{00000000-0005-0000-0000-000089090000}"/>
    <cellStyle name="Comma 69 3 3" xfId="10992" xr:uid="{00000000-0005-0000-0000-0000DD550000}"/>
    <cellStyle name="Comma 69 4" xfId="2278" xr:uid="{00000000-0005-0000-0000-000004120000}"/>
    <cellStyle name="Comma 69 4 3" xfId="12048" xr:uid="{00000000-0005-0000-0000-0000585E0000}"/>
    <cellStyle name="Comma 69 5 2" xfId="8293" xr:uid="{00000000-0005-0000-0000-0000A9400000}"/>
    <cellStyle name="Comma 69 6" xfId="5547" xr:uid="{00000000-0005-0000-0000-0000752B0000}"/>
    <cellStyle name="Comma 69 6 3" xfId="15317" xr:uid="{00000000-0005-0000-0000-0000C9770000}"/>
    <cellStyle name="Comma 69 8" xfId="9396" xr:uid="{00000000-0005-0000-0000-000024490000}"/>
    <cellStyle name="Comma 7" xfId="28" xr:uid="{00000000-0005-0000-0000-000032000000}"/>
    <cellStyle name="Comma 7 10 10" xfId="3068" xr:uid="{00000000-0005-0000-0000-000027180000}"/>
    <cellStyle name="Comma 7 10 10 3" xfId="12838" xr:uid="{00000000-0005-0000-0000-00007B640000}"/>
    <cellStyle name="Comma 7 10 11 2" xfId="10156" xr:uid="{00000000-0005-0000-0000-0000474F0000}"/>
    <cellStyle name="Comma 7 10 12" xfId="4136" xr:uid="{00000000-0005-0000-0000-0000A2200000}"/>
    <cellStyle name="Comma 7 10 14" xfId="13906" xr:uid="{00000000-0005-0000-0000-0000F66C0000}"/>
    <cellStyle name="Comma 7 10 2 2" xfId="1542" xr:uid="{00000000-0005-0000-0000-0000250C0000}"/>
    <cellStyle name="Comma 7 10 2 2 2 2" xfId="7541" xr:uid="{00000000-0005-0000-0000-0000CA3A0000}"/>
    <cellStyle name="Comma 7 10 2 2 3" xfId="3697" xr:uid="{00000000-0005-0000-0000-00001B1D0000}"/>
    <cellStyle name="Comma 7 10 2 2 3 3" xfId="13467" xr:uid="{00000000-0005-0000-0000-00006F690000}"/>
    <cellStyle name="Comma 7 10 2 2 4 2" xfId="11313" xr:uid="{00000000-0005-0000-0000-000079580000}"/>
    <cellStyle name="Comma 7 10 2 2 6" xfId="9717" xr:uid="{00000000-0005-0000-0000-0000C04B0000}"/>
    <cellStyle name="Comma 7 10 2 3" xfId="1014" xr:uid="{00000000-0005-0000-0000-0000E7070000}"/>
    <cellStyle name="Comma 7 10 2 3 3" xfId="10786" xr:uid="{00000000-0005-0000-0000-00003B540000}"/>
    <cellStyle name="Comma 7 10 2 4" xfId="2072" xr:uid="{00000000-0005-0000-0000-000062100000}"/>
    <cellStyle name="Comma 7 10 2 4 3" xfId="11842" xr:uid="{00000000-0005-0000-0000-0000B65C0000}"/>
    <cellStyle name="Comma 7 10 2 5 2" xfId="8087" xr:uid="{00000000-0005-0000-0000-0000073F0000}"/>
    <cellStyle name="Comma 7 10 2 6" xfId="5341" xr:uid="{00000000-0005-0000-0000-0000D3290000}"/>
    <cellStyle name="Comma 7 10 2 6 3" xfId="15111" xr:uid="{00000000-0005-0000-0000-000027760000}"/>
    <cellStyle name="Comma 7 10 2 8" xfId="9190" xr:uid="{00000000-0005-0000-0000-000082470000}"/>
    <cellStyle name="Comma 7 10 3" xfId="480" xr:uid="{00000000-0005-0000-0000-0000AB030000}"/>
    <cellStyle name="Comma 7 10 3 2 2" xfId="2713" xr:uid="{00000000-0005-0000-0000-000059150000}"/>
    <cellStyle name="Comma 7 10 3 2 2 3" xfId="12483" xr:uid="{00000000-0005-0000-0000-0000AD610000}"/>
    <cellStyle name="Comma 7 10 3 2 3 2" xfId="8728" xr:uid="{00000000-0005-0000-0000-0000FE430000}"/>
    <cellStyle name="Comma 7 10 3 2 4" xfId="6540" xr:uid="{00000000-0005-0000-0000-000008330000}"/>
    <cellStyle name="Comma 7 10 3 2 5" xfId="4879" xr:uid="{00000000-0005-0000-0000-00004F260000}"/>
    <cellStyle name="Comma 7 10 3 2 7" xfId="14649" xr:uid="{00000000-0005-0000-0000-0000A3720000}"/>
    <cellStyle name="Comma 7 10 3 3 2" xfId="5981" xr:uid="{00000000-0005-0000-0000-0000CA2E0000}"/>
    <cellStyle name="Comma 7 10 3 3 4" xfId="15751" xr:uid="{00000000-0005-0000-0000-00001E7B0000}"/>
    <cellStyle name="Comma 7 10 3 4 2" xfId="7096" xr:uid="{00000000-0005-0000-0000-000045370000}"/>
    <cellStyle name="Comma 7 10 3 5" xfId="3252" xr:uid="{00000000-0005-0000-0000-000096190000}"/>
    <cellStyle name="Comma 7 10 3 5 3" xfId="13022" xr:uid="{00000000-0005-0000-0000-0000EA650000}"/>
    <cellStyle name="Comma 7 10 3 6 2" xfId="10340" xr:uid="{00000000-0005-0000-0000-0000B6500000}"/>
    <cellStyle name="Comma 7 10 3 7" xfId="4320" xr:uid="{00000000-0005-0000-0000-000011220000}"/>
    <cellStyle name="Comma 7 10 3 9" xfId="14090" xr:uid="{00000000-0005-0000-0000-0000656E0000}"/>
    <cellStyle name="Comma 7 10 4 2" xfId="1724" xr:uid="{00000000-0005-0000-0000-0000950D0000}"/>
    <cellStyle name="Comma 7 10 4 2 2 2" xfId="7723" xr:uid="{00000000-0005-0000-0000-00003A3C0000}"/>
    <cellStyle name="Comma 7 10 4 2 3" xfId="3879" xr:uid="{00000000-0005-0000-0000-00008B1E0000}"/>
    <cellStyle name="Comma 7 10 4 2 3 3" xfId="13649" xr:uid="{00000000-0005-0000-0000-0000DF6A0000}"/>
    <cellStyle name="Comma 7 10 4 2 4 2" xfId="11495" xr:uid="{00000000-0005-0000-0000-0000E9590000}"/>
    <cellStyle name="Comma 7 10 4 2 6" xfId="9899" xr:uid="{00000000-0005-0000-0000-0000304D0000}"/>
    <cellStyle name="Comma 7 10 4 3" xfId="1196" xr:uid="{00000000-0005-0000-0000-000057090000}"/>
    <cellStyle name="Comma 7 10 4 3 3" xfId="10968" xr:uid="{00000000-0005-0000-0000-0000AB550000}"/>
    <cellStyle name="Comma 7 10 4 4" xfId="2254" xr:uid="{00000000-0005-0000-0000-0000D2110000}"/>
    <cellStyle name="Comma 7 10 4 4 3" xfId="12024" xr:uid="{00000000-0005-0000-0000-0000265E0000}"/>
    <cellStyle name="Comma 7 10 4 5 2" xfId="8269" xr:uid="{00000000-0005-0000-0000-000077400000}"/>
    <cellStyle name="Comma 7 10 4 6" xfId="5523" xr:uid="{00000000-0005-0000-0000-0000432B0000}"/>
    <cellStyle name="Comma 7 10 4 6 3" xfId="15293" xr:uid="{00000000-0005-0000-0000-000097770000}"/>
    <cellStyle name="Comma 7 10 4 8" xfId="9372" xr:uid="{00000000-0005-0000-0000-0000F2480000}"/>
    <cellStyle name="Comma 7 10 5" xfId="716" xr:uid="{00000000-0005-0000-0000-000084050000}"/>
    <cellStyle name="Comma 7 10 5 2 2" xfId="2895" xr:uid="{00000000-0005-0000-0000-0000C5160000}"/>
    <cellStyle name="Comma 7 10 5 2 2 3" xfId="12665" xr:uid="{00000000-0005-0000-0000-000019630000}"/>
    <cellStyle name="Comma 7 10 5 2 3 2" xfId="8910" xr:uid="{00000000-0005-0000-0000-00006A450000}"/>
    <cellStyle name="Comma 7 10 5 2 4" xfId="6722" xr:uid="{00000000-0005-0000-0000-000074340000}"/>
    <cellStyle name="Comma 7 10 5 2 5" xfId="5061" xr:uid="{00000000-0005-0000-0000-0000BB270000}"/>
    <cellStyle name="Comma 7 10 5 2 7" xfId="14831" xr:uid="{00000000-0005-0000-0000-00000F740000}"/>
    <cellStyle name="Comma 7 10 5 3 2" xfId="6164" xr:uid="{00000000-0005-0000-0000-000036300000}"/>
    <cellStyle name="Comma 7 10 5 3 4" xfId="15933" xr:uid="{00000000-0005-0000-0000-00008A7C0000}"/>
    <cellStyle name="Comma 7 10 5 4 2" xfId="7279" xr:uid="{00000000-0005-0000-0000-0000B1380000}"/>
    <cellStyle name="Comma 7 10 5 5" xfId="3435" xr:uid="{00000000-0005-0000-0000-0000021B0000}"/>
    <cellStyle name="Comma 7 10 5 5 3" xfId="13205" xr:uid="{00000000-0005-0000-0000-000056670000}"/>
    <cellStyle name="Comma 7 10 5 6 2" xfId="10523" xr:uid="{00000000-0005-0000-0000-000022520000}"/>
    <cellStyle name="Comma 7 10 5 7" xfId="4503" xr:uid="{00000000-0005-0000-0000-00007D230000}"/>
    <cellStyle name="Comma 7 10 5 9" xfId="14273" xr:uid="{00000000-0005-0000-0000-0000D16F0000}"/>
    <cellStyle name="Comma 7 10 6 2" xfId="1906" xr:uid="{00000000-0005-0000-0000-0000FF0E0000}"/>
    <cellStyle name="Comma 7 10 6 2 2 2" xfId="7905" xr:uid="{00000000-0005-0000-0000-0000A43D0000}"/>
    <cellStyle name="Comma 7 10 6 2 3" xfId="4061" xr:uid="{00000000-0005-0000-0000-0000F51F0000}"/>
    <cellStyle name="Comma 7 10 6 2 3 3" xfId="13831" xr:uid="{00000000-0005-0000-0000-0000496C0000}"/>
    <cellStyle name="Comma 7 10 6 2 4 2" xfId="11677" xr:uid="{00000000-0005-0000-0000-0000535B0000}"/>
    <cellStyle name="Comma 7 10 6 2 6" xfId="10081" xr:uid="{00000000-0005-0000-0000-00009A4E0000}"/>
    <cellStyle name="Comma 7 10 6 3" xfId="1378" xr:uid="{00000000-0005-0000-0000-0000C10A0000}"/>
    <cellStyle name="Comma 7 10 6 3 3" xfId="11149" xr:uid="{00000000-0005-0000-0000-000015570000}"/>
    <cellStyle name="Comma 7 10 6 4 2" xfId="7377" xr:uid="{00000000-0005-0000-0000-000066390000}"/>
    <cellStyle name="Comma 7 10 6 5" xfId="3533" xr:uid="{00000000-0005-0000-0000-0000B71B0000}"/>
    <cellStyle name="Comma 7 10 6 5 3" xfId="13303" xr:uid="{00000000-0005-0000-0000-00000B680000}"/>
    <cellStyle name="Comma 7 10 6 6 2" xfId="10621" xr:uid="{00000000-0005-0000-0000-0000D7520000}"/>
    <cellStyle name="Comma 7 10 6 7" xfId="4601" xr:uid="{00000000-0005-0000-0000-000032240000}"/>
    <cellStyle name="Comma 7 10 6 9" xfId="14371" xr:uid="{00000000-0005-0000-0000-000086700000}"/>
    <cellStyle name="Comma 7 10 7 2" xfId="2528" xr:uid="{00000000-0005-0000-0000-0000E9130000}"/>
    <cellStyle name="Comma 7 10 7 2 3" xfId="12298" xr:uid="{00000000-0005-0000-0000-00003D600000}"/>
    <cellStyle name="Comma 7 10 7 3 2" xfId="8543" xr:uid="{00000000-0005-0000-0000-00008E420000}"/>
    <cellStyle name="Comma 7 10 7 4" xfId="6355" xr:uid="{00000000-0005-0000-0000-000098310000}"/>
    <cellStyle name="Comma 7 10 7 5" xfId="4694" xr:uid="{00000000-0005-0000-0000-0000DF240000}"/>
    <cellStyle name="Comma 7 10 7 7" xfId="14464" xr:uid="{00000000-0005-0000-0000-000033710000}"/>
    <cellStyle name="Comma 7 10 8 2" xfId="5796" xr:uid="{00000000-0005-0000-0000-00005A2D0000}"/>
    <cellStyle name="Comma 7 10 8 4" xfId="15566" xr:uid="{00000000-0005-0000-0000-0000AE790000}"/>
    <cellStyle name="Comma 7 10 9 2" xfId="6912" xr:uid="{00000000-0005-0000-0000-0000D6350000}"/>
    <cellStyle name="Comma 7 11" xfId="130" xr:uid="{00000000-0005-0000-0000-0000EE000000}"/>
    <cellStyle name="Comma 7 11 10 2" xfId="8009" xr:uid="{00000000-0005-0000-0000-00005D3E0000}"/>
    <cellStyle name="Comma 7 11 11" xfId="5263" xr:uid="{00000000-0005-0000-0000-000029290000}"/>
    <cellStyle name="Comma 7 11 11 3" xfId="15033" xr:uid="{00000000-0005-0000-0000-00007D750000}"/>
    <cellStyle name="Comma 7 11 13" xfId="9112" xr:uid="{00000000-0005-0000-0000-0000D8460000}"/>
    <cellStyle name="Comma 7 11 2" xfId="347" xr:uid="{00000000-0005-0000-0000-000092020000}"/>
    <cellStyle name="Comma 7 11 2 2 2" xfId="2633" xr:uid="{00000000-0005-0000-0000-0000AC140000}"/>
    <cellStyle name="Comma 7 11 2 2 2 3" xfId="12403" xr:uid="{00000000-0005-0000-0000-000000610000}"/>
    <cellStyle name="Comma 7 11 2 2 3 2" xfId="8648" xr:uid="{00000000-0005-0000-0000-000051430000}"/>
    <cellStyle name="Comma 7 11 2 2 4" xfId="6460" xr:uid="{00000000-0005-0000-0000-00005B320000}"/>
    <cellStyle name="Comma 7 11 2 2 5" xfId="4799" xr:uid="{00000000-0005-0000-0000-0000A2250000}"/>
    <cellStyle name="Comma 7 11 2 2 7" xfId="14569" xr:uid="{00000000-0005-0000-0000-0000F6710000}"/>
    <cellStyle name="Comma 7 11 2 3 2" xfId="5901" xr:uid="{00000000-0005-0000-0000-00001D2E0000}"/>
    <cellStyle name="Comma 7 11 2 3 4" xfId="15671" xr:uid="{00000000-0005-0000-0000-0000717A0000}"/>
    <cellStyle name="Comma 7 11 2 4 2" xfId="7016" xr:uid="{00000000-0005-0000-0000-000098360000}"/>
    <cellStyle name="Comma 7 11 2 5" xfId="3172" xr:uid="{00000000-0005-0000-0000-0000E9180000}"/>
    <cellStyle name="Comma 7 11 2 5 3" xfId="12942" xr:uid="{00000000-0005-0000-0000-00003D650000}"/>
    <cellStyle name="Comma 7 11 2 6 2" xfId="10260" xr:uid="{00000000-0005-0000-0000-000009500000}"/>
    <cellStyle name="Comma 7 11 2 7" xfId="4240" xr:uid="{00000000-0005-0000-0000-000064210000}"/>
    <cellStyle name="Comma 7 11 2 9" xfId="14010" xr:uid="{00000000-0005-0000-0000-0000B86D0000}"/>
    <cellStyle name="Comma 7 11 3 2" xfId="1647" xr:uid="{00000000-0005-0000-0000-0000EA0C0000}"/>
    <cellStyle name="Comma 7 11 3 2 2 2" xfId="7646" xr:uid="{00000000-0005-0000-0000-00008F3B0000}"/>
    <cellStyle name="Comma 7 11 3 2 3" xfId="3802" xr:uid="{00000000-0005-0000-0000-0000E01D0000}"/>
    <cellStyle name="Comma 7 11 3 2 3 3" xfId="13572" xr:uid="{00000000-0005-0000-0000-0000346A0000}"/>
    <cellStyle name="Comma 7 11 3 2 4 2" xfId="11418" xr:uid="{00000000-0005-0000-0000-00003E590000}"/>
    <cellStyle name="Comma 7 11 3 2 6" xfId="9822" xr:uid="{00000000-0005-0000-0000-0000854C0000}"/>
    <cellStyle name="Comma 7 11 3 3" xfId="1119" xr:uid="{00000000-0005-0000-0000-0000AC080000}"/>
    <cellStyle name="Comma 7 11 3 3 3" xfId="10891" xr:uid="{00000000-0005-0000-0000-000000550000}"/>
    <cellStyle name="Comma 7 11 3 4" xfId="2177" xr:uid="{00000000-0005-0000-0000-000027110000}"/>
    <cellStyle name="Comma 7 11 3 4 3" xfId="11947" xr:uid="{00000000-0005-0000-0000-00007B5D0000}"/>
    <cellStyle name="Comma 7 11 3 5 2" xfId="8192" xr:uid="{00000000-0005-0000-0000-0000CC3F0000}"/>
    <cellStyle name="Comma 7 11 3 6" xfId="5446" xr:uid="{00000000-0005-0000-0000-0000982A0000}"/>
    <cellStyle name="Comma 7 11 3 6 3" xfId="15216" xr:uid="{00000000-0005-0000-0000-0000EC760000}"/>
    <cellStyle name="Comma 7 11 3 8" xfId="9295" xr:uid="{00000000-0005-0000-0000-000047480000}"/>
    <cellStyle name="Comma 7 11 4" xfId="613" xr:uid="{00000000-0005-0000-0000-0000A2040000}"/>
    <cellStyle name="Comma 7 11 4 2 2" xfId="2819" xr:uid="{00000000-0005-0000-0000-00001C160000}"/>
    <cellStyle name="Comma 7 11 4 2 2 3" xfId="12589" xr:uid="{00000000-0005-0000-0000-000070620000}"/>
    <cellStyle name="Comma 7 11 4 2 3 2" xfId="8834" xr:uid="{00000000-0005-0000-0000-0000C1440000}"/>
    <cellStyle name="Comma 7 11 4 2 4" xfId="6646" xr:uid="{00000000-0005-0000-0000-0000CB330000}"/>
    <cellStyle name="Comma 7 11 4 2 5" xfId="4985" xr:uid="{00000000-0005-0000-0000-000012270000}"/>
    <cellStyle name="Comma 7 11 4 2 7" xfId="14755" xr:uid="{00000000-0005-0000-0000-000066730000}"/>
    <cellStyle name="Comma 7 11 4 3 2" xfId="6087" xr:uid="{00000000-0005-0000-0000-00008D2F0000}"/>
    <cellStyle name="Comma 7 11 4 3 4" xfId="15857" xr:uid="{00000000-0005-0000-0000-0000E17B0000}"/>
    <cellStyle name="Comma 7 11 4 4 2" xfId="7202" xr:uid="{00000000-0005-0000-0000-000008380000}"/>
    <cellStyle name="Comma 7 11 4 5" xfId="3358" xr:uid="{00000000-0005-0000-0000-0000591A0000}"/>
    <cellStyle name="Comma 7 11 4 5 3" xfId="13128" xr:uid="{00000000-0005-0000-0000-0000AD660000}"/>
    <cellStyle name="Comma 7 11 4 6 2" xfId="10446" xr:uid="{00000000-0005-0000-0000-000079510000}"/>
    <cellStyle name="Comma 7 11 4 7" xfId="4426" xr:uid="{00000000-0005-0000-0000-0000D4220000}"/>
    <cellStyle name="Comma 7 11 4 9" xfId="14196" xr:uid="{00000000-0005-0000-0000-0000286F0000}"/>
    <cellStyle name="Comma 7 11 5 2" xfId="1829" xr:uid="{00000000-0005-0000-0000-0000560E0000}"/>
    <cellStyle name="Comma 7 11 5 2 2 2" xfId="7828" xr:uid="{00000000-0005-0000-0000-0000FB3C0000}"/>
    <cellStyle name="Comma 7 11 5 2 3" xfId="3984" xr:uid="{00000000-0005-0000-0000-00004C1F0000}"/>
    <cellStyle name="Comma 7 11 5 2 3 3" xfId="13754" xr:uid="{00000000-0005-0000-0000-0000A06B0000}"/>
    <cellStyle name="Comma 7 11 5 2 4 2" xfId="11600" xr:uid="{00000000-0005-0000-0000-0000AA5A0000}"/>
    <cellStyle name="Comma 7 11 5 2 6" xfId="10004" xr:uid="{00000000-0005-0000-0000-0000F14D0000}"/>
    <cellStyle name="Comma 7 11 5 3" xfId="1301" xr:uid="{00000000-0005-0000-0000-0000180A0000}"/>
    <cellStyle name="Comma 7 11 5 3 3" xfId="11072" xr:uid="{00000000-0005-0000-0000-00006C560000}"/>
    <cellStyle name="Comma 7 11 5 4" xfId="2358" xr:uid="{00000000-0005-0000-0000-000093120000}"/>
    <cellStyle name="Comma 7 11 5 4 3" xfId="12128" xr:uid="{00000000-0005-0000-0000-0000E75E0000}"/>
    <cellStyle name="Comma 7 11 5 5 2" xfId="8373" xr:uid="{00000000-0005-0000-0000-000038410000}"/>
    <cellStyle name="Comma 7 11 5 6" xfId="5627" xr:uid="{00000000-0005-0000-0000-0000042C0000}"/>
    <cellStyle name="Comma 7 11 5 6 3" xfId="15397" xr:uid="{00000000-0005-0000-0000-000058780000}"/>
    <cellStyle name="Comma 7 11 5 8" xfId="9476" xr:uid="{00000000-0005-0000-0000-0000B3490000}"/>
    <cellStyle name="Comma 7 11 6" xfId="846" xr:uid="{00000000-0005-0000-0000-00007B060000}"/>
    <cellStyle name="Comma 7 11 6 2 2" xfId="2999" xr:uid="{00000000-0005-0000-0000-000086170000}"/>
    <cellStyle name="Comma 7 11 6 2 2 3" xfId="12769" xr:uid="{00000000-0005-0000-0000-0000DA630000}"/>
    <cellStyle name="Comma 7 11 6 2 3 2" xfId="9014" xr:uid="{00000000-0005-0000-0000-00002B460000}"/>
    <cellStyle name="Comma 7 11 6 2 4" xfId="6826" xr:uid="{00000000-0005-0000-0000-000035350000}"/>
    <cellStyle name="Comma 7 11 6 2 5" xfId="5165" xr:uid="{00000000-0005-0000-0000-00007C280000}"/>
    <cellStyle name="Comma 7 11 6 2 7" xfId="14935" xr:uid="{00000000-0005-0000-0000-0000D0740000}"/>
    <cellStyle name="Comma 7 11 6 3 2" xfId="6268" xr:uid="{00000000-0005-0000-0000-0000F7300000}"/>
    <cellStyle name="Comma 7 11 6 4" xfId="2441" xr:uid="{00000000-0005-0000-0000-000048130000}"/>
    <cellStyle name="Comma 7 11 6 4 3" xfId="12211" xr:uid="{00000000-0005-0000-0000-00009C5F0000}"/>
    <cellStyle name="Comma 7 11 6 5 2" xfId="8456" xr:uid="{00000000-0005-0000-0000-0000ED410000}"/>
    <cellStyle name="Comma 7 11 6 6" xfId="5710" xr:uid="{00000000-0005-0000-0000-0000B92C0000}"/>
    <cellStyle name="Comma 7 11 6 6 3" xfId="15480" xr:uid="{00000000-0005-0000-0000-00000D790000}"/>
    <cellStyle name="Comma 7 11 6 8" xfId="9559" xr:uid="{00000000-0005-0000-0000-0000684A0000}"/>
    <cellStyle name="Comma 7 11 7" xfId="1464" xr:uid="{00000000-0005-0000-0000-00007A0B0000}"/>
    <cellStyle name="Comma 7 11 7 2 2" xfId="7463" xr:uid="{00000000-0005-0000-0000-00001F3A0000}"/>
    <cellStyle name="Comma 7 11 7 3" xfId="3619" xr:uid="{00000000-0005-0000-0000-0000701C0000}"/>
    <cellStyle name="Comma 7 11 7 3 3" xfId="13389" xr:uid="{00000000-0005-0000-0000-0000C4680000}"/>
    <cellStyle name="Comma 7 11 7 4 2" xfId="11235" xr:uid="{00000000-0005-0000-0000-0000CE570000}"/>
    <cellStyle name="Comma 7 11 7 6" xfId="9639" xr:uid="{00000000-0005-0000-0000-0000154B0000}"/>
    <cellStyle name="Comma 7 11 8" xfId="936" xr:uid="{00000000-0005-0000-0000-00003C070000}"/>
    <cellStyle name="Comma 7 11 8 3" xfId="10708" xr:uid="{00000000-0005-0000-0000-000090530000}"/>
    <cellStyle name="Comma 7 11 9" xfId="1994" xr:uid="{00000000-0005-0000-0000-0000B80F0000}"/>
    <cellStyle name="Comma 7 11 9 3" xfId="11764" xr:uid="{00000000-0005-0000-0000-00000C5C0000}"/>
    <cellStyle name="Comma 7 12 2" xfId="1487" xr:uid="{00000000-0005-0000-0000-0000A70B0000}"/>
    <cellStyle name="Comma 7 12 2 2 2" xfId="7486" xr:uid="{00000000-0005-0000-0000-00004C3A0000}"/>
    <cellStyle name="Comma 7 12 2 3" xfId="3642" xr:uid="{00000000-0005-0000-0000-00009D1C0000}"/>
    <cellStyle name="Comma 7 12 2 3 3" xfId="13412" xr:uid="{00000000-0005-0000-0000-0000F1680000}"/>
    <cellStyle name="Comma 7 12 2 4 2" xfId="11258" xr:uid="{00000000-0005-0000-0000-0000FB570000}"/>
    <cellStyle name="Comma 7 12 2 6" xfId="9662" xr:uid="{00000000-0005-0000-0000-0000424B0000}"/>
    <cellStyle name="Comma 7 12 3" xfId="959" xr:uid="{00000000-0005-0000-0000-000069070000}"/>
    <cellStyle name="Comma 7 12 3 3" xfId="10731" xr:uid="{00000000-0005-0000-0000-0000BD530000}"/>
    <cellStyle name="Comma 7 12 4" xfId="2017" xr:uid="{00000000-0005-0000-0000-0000E40F0000}"/>
    <cellStyle name="Comma 7 12 4 3" xfId="11787" xr:uid="{00000000-0005-0000-0000-0000385C0000}"/>
    <cellStyle name="Comma 7 12 5 2" xfId="8032" xr:uid="{00000000-0005-0000-0000-0000893E0000}"/>
    <cellStyle name="Comma 7 12 6" xfId="5286" xr:uid="{00000000-0005-0000-0000-000055290000}"/>
    <cellStyle name="Comma 7 12 6 3" xfId="15056" xr:uid="{00000000-0005-0000-0000-0000A9750000}"/>
    <cellStyle name="Comma 7 12 8" xfId="9135" xr:uid="{00000000-0005-0000-0000-000004470000}"/>
    <cellStyle name="Comma 7 13" xfId="426" xr:uid="{00000000-0005-0000-0000-00002E030000}"/>
    <cellStyle name="Comma 7 13 2 2" xfId="2659" xr:uid="{00000000-0005-0000-0000-0000DC140000}"/>
    <cellStyle name="Comma 7 13 2 2 3" xfId="12429" xr:uid="{00000000-0005-0000-0000-000030610000}"/>
    <cellStyle name="Comma 7 13 2 3 2" xfId="8674" xr:uid="{00000000-0005-0000-0000-000081430000}"/>
    <cellStyle name="Comma 7 13 2 4" xfId="6486" xr:uid="{00000000-0005-0000-0000-00008B320000}"/>
    <cellStyle name="Comma 7 13 2 5" xfId="4825" xr:uid="{00000000-0005-0000-0000-0000D2250000}"/>
    <cellStyle name="Comma 7 13 2 7" xfId="14595" xr:uid="{00000000-0005-0000-0000-000026720000}"/>
    <cellStyle name="Comma 7 13 3 2" xfId="5927" xr:uid="{00000000-0005-0000-0000-00004D2E0000}"/>
    <cellStyle name="Comma 7 13 3 4" xfId="15697" xr:uid="{00000000-0005-0000-0000-0000A17A0000}"/>
    <cellStyle name="Comma 7 13 4 2" xfId="7042" xr:uid="{00000000-0005-0000-0000-0000C8360000}"/>
    <cellStyle name="Comma 7 13 5" xfId="3198" xr:uid="{00000000-0005-0000-0000-000019190000}"/>
    <cellStyle name="Comma 7 13 5 3" xfId="12968" xr:uid="{00000000-0005-0000-0000-00006D650000}"/>
    <cellStyle name="Comma 7 13 6 2" xfId="10286" xr:uid="{00000000-0005-0000-0000-000039500000}"/>
    <cellStyle name="Comma 7 13 7" xfId="4266" xr:uid="{00000000-0005-0000-0000-000094210000}"/>
    <cellStyle name="Comma 7 13 9" xfId="14036" xr:uid="{00000000-0005-0000-0000-0000E86D0000}"/>
    <cellStyle name="Comma 7 14 2" xfId="1670" xr:uid="{00000000-0005-0000-0000-0000170D0000}"/>
    <cellStyle name="Comma 7 14 2 2 2" xfId="7669" xr:uid="{00000000-0005-0000-0000-0000BC3B0000}"/>
    <cellStyle name="Comma 7 14 2 3" xfId="3825" xr:uid="{00000000-0005-0000-0000-00000D1E0000}"/>
    <cellStyle name="Comma 7 14 2 3 3" xfId="13595" xr:uid="{00000000-0005-0000-0000-0000616A0000}"/>
    <cellStyle name="Comma 7 14 2 4 2" xfId="11441" xr:uid="{00000000-0005-0000-0000-00006B590000}"/>
    <cellStyle name="Comma 7 14 2 6" xfId="9845" xr:uid="{00000000-0005-0000-0000-0000B24C0000}"/>
    <cellStyle name="Comma 7 14 3" xfId="1142" xr:uid="{00000000-0005-0000-0000-0000D9080000}"/>
    <cellStyle name="Comma 7 14 3 3" xfId="10914" xr:uid="{00000000-0005-0000-0000-00002D550000}"/>
    <cellStyle name="Comma 7 14 4" xfId="2200" xr:uid="{00000000-0005-0000-0000-000054110000}"/>
    <cellStyle name="Comma 7 14 4 3" xfId="11970" xr:uid="{00000000-0005-0000-0000-0000A85D0000}"/>
    <cellStyle name="Comma 7 14 5 2" xfId="8215" xr:uid="{00000000-0005-0000-0000-0000F93F0000}"/>
    <cellStyle name="Comma 7 14 6" xfId="5469" xr:uid="{00000000-0005-0000-0000-0000C52A0000}"/>
    <cellStyle name="Comma 7 14 6 3" xfId="15239" xr:uid="{00000000-0005-0000-0000-000019770000}"/>
    <cellStyle name="Comma 7 14 8" xfId="9318" xr:uid="{00000000-0005-0000-0000-000074480000}"/>
    <cellStyle name="Comma 7 15" xfId="662" xr:uid="{00000000-0005-0000-0000-000007050000}"/>
    <cellStyle name="Comma 7 15 2 2" xfId="2841" xr:uid="{00000000-0005-0000-0000-000048160000}"/>
    <cellStyle name="Comma 7 15 2 2 3" xfId="12611" xr:uid="{00000000-0005-0000-0000-00009C620000}"/>
    <cellStyle name="Comma 7 15 2 3 2" xfId="8856" xr:uid="{00000000-0005-0000-0000-0000ED440000}"/>
    <cellStyle name="Comma 7 15 2 4" xfId="6668" xr:uid="{00000000-0005-0000-0000-0000F7330000}"/>
    <cellStyle name="Comma 7 15 2 5" xfId="5007" xr:uid="{00000000-0005-0000-0000-00003E270000}"/>
    <cellStyle name="Comma 7 15 2 7" xfId="14777" xr:uid="{00000000-0005-0000-0000-000092730000}"/>
    <cellStyle name="Comma 7 15 3 2" xfId="6109" xr:uid="{00000000-0005-0000-0000-0000B92F0000}"/>
    <cellStyle name="Comma 7 15 3 4" xfId="15879" xr:uid="{00000000-0005-0000-0000-00000D7C0000}"/>
    <cellStyle name="Comma 7 15 4 2" xfId="7224" xr:uid="{00000000-0005-0000-0000-000034380000}"/>
    <cellStyle name="Comma 7 15 5" xfId="3380" xr:uid="{00000000-0005-0000-0000-0000851A0000}"/>
    <cellStyle name="Comma 7 15 5 3" xfId="13150" xr:uid="{00000000-0005-0000-0000-0000D9660000}"/>
    <cellStyle name="Comma 7 15 6 2" xfId="10468" xr:uid="{00000000-0005-0000-0000-0000A5510000}"/>
    <cellStyle name="Comma 7 15 7" xfId="4448" xr:uid="{00000000-0005-0000-0000-000000230000}"/>
    <cellStyle name="Comma 7 15 9" xfId="14218" xr:uid="{00000000-0005-0000-0000-0000546F0000}"/>
    <cellStyle name="Comma 7 16 2" xfId="1851" xr:uid="{00000000-0005-0000-0000-0000820E0000}"/>
    <cellStyle name="Comma 7 16 2 2 2" xfId="7850" xr:uid="{00000000-0005-0000-0000-0000273D0000}"/>
    <cellStyle name="Comma 7 16 2 3" xfId="4006" xr:uid="{00000000-0005-0000-0000-0000781F0000}"/>
    <cellStyle name="Comma 7 16 2 3 3" xfId="13776" xr:uid="{00000000-0005-0000-0000-0000CC6B0000}"/>
    <cellStyle name="Comma 7 16 2 4 2" xfId="11622" xr:uid="{00000000-0005-0000-0000-0000D65A0000}"/>
    <cellStyle name="Comma 7 16 2 6" xfId="10026" xr:uid="{00000000-0005-0000-0000-00001D4E0000}"/>
    <cellStyle name="Comma 7 16 3" xfId="1323" xr:uid="{00000000-0005-0000-0000-0000440A0000}"/>
    <cellStyle name="Comma 7 16 3 3" xfId="11094" xr:uid="{00000000-0005-0000-0000-000098560000}"/>
    <cellStyle name="Comma 7 16 4" xfId="2380" xr:uid="{00000000-0005-0000-0000-0000BF120000}"/>
    <cellStyle name="Comma 7 16 4 3" xfId="12150" xr:uid="{00000000-0005-0000-0000-0000135F0000}"/>
    <cellStyle name="Comma 7 16 5 2" xfId="8395" xr:uid="{00000000-0005-0000-0000-000064410000}"/>
    <cellStyle name="Comma 7 16 6" xfId="5649" xr:uid="{00000000-0005-0000-0000-0000302C0000}"/>
    <cellStyle name="Comma 7 16 6 3" xfId="15419" xr:uid="{00000000-0005-0000-0000-000084780000}"/>
    <cellStyle name="Comma 7 16 8" xfId="9498" xr:uid="{00000000-0005-0000-0000-0000DF490000}"/>
    <cellStyle name="Comma 7 17" xfId="1403" xr:uid="{00000000-0005-0000-0000-0000F10A0000}"/>
    <cellStyle name="Comma 7 17 2 2" xfId="7402" xr:uid="{00000000-0005-0000-0000-000096390000}"/>
    <cellStyle name="Comma 7 17 3" xfId="3558" xr:uid="{00000000-0005-0000-0000-0000E71B0000}"/>
    <cellStyle name="Comma 7 17 3 3" xfId="13328" xr:uid="{00000000-0005-0000-0000-00003B680000}"/>
    <cellStyle name="Comma 7 17 4 2" xfId="11174" xr:uid="{00000000-0005-0000-0000-000045570000}"/>
    <cellStyle name="Comma 7 17 6" xfId="9578" xr:uid="{00000000-0005-0000-0000-00008C4A0000}"/>
    <cellStyle name="Comma 7 18" xfId="875" xr:uid="{00000000-0005-0000-0000-0000B3060000}"/>
    <cellStyle name="Comma 7 18 3" xfId="10646" xr:uid="{00000000-0005-0000-0000-000007530000}"/>
    <cellStyle name="Comma 7 19" xfId="1931" xr:uid="{00000000-0005-0000-0000-00002F0F0000}"/>
    <cellStyle name="Comma 7 19 3" xfId="11702" xr:uid="{00000000-0005-0000-0000-0000835B0000}"/>
    <cellStyle name="Comma 7 2 10" xfId="3026" xr:uid="{00000000-0005-0000-0000-0000C6170000}"/>
    <cellStyle name="Comma 7 2 10 3" xfId="12796" xr:uid="{00000000-0005-0000-0000-00001A640000}"/>
    <cellStyle name="Comma 7 2 11 2" xfId="10114" xr:uid="{00000000-0005-0000-0000-0000E64E0000}"/>
    <cellStyle name="Comma 7 2 12" xfId="4094" xr:uid="{00000000-0005-0000-0000-000041200000}"/>
    <cellStyle name="Comma 7 2 14" xfId="13864" xr:uid="{00000000-0005-0000-0000-0000956C0000}"/>
    <cellStyle name="Comma 7 2 2 2" xfId="1500" xr:uid="{00000000-0005-0000-0000-0000C40B0000}"/>
    <cellStyle name="Comma 7 2 2 2 2 2" xfId="7499" xr:uid="{00000000-0005-0000-0000-0000693A0000}"/>
    <cellStyle name="Comma 7 2 2 2 3" xfId="3655" xr:uid="{00000000-0005-0000-0000-0000BA1C0000}"/>
    <cellStyle name="Comma 7 2 2 2 3 3" xfId="13425" xr:uid="{00000000-0005-0000-0000-00000E690000}"/>
    <cellStyle name="Comma 7 2 2 2 4 2" xfId="11271" xr:uid="{00000000-0005-0000-0000-000018580000}"/>
    <cellStyle name="Comma 7 2 2 2 6" xfId="9675" xr:uid="{00000000-0005-0000-0000-00005F4B0000}"/>
    <cellStyle name="Comma 7 2 2 3" xfId="972" xr:uid="{00000000-0005-0000-0000-000086070000}"/>
    <cellStyle name="Comma 7 2 2 3 3" xfId="10744" xr:uid="{00000000-0005-0000-0000-0000DA530000}"/>
    <cellStyle name="Comma 7 2 2 4" xfId="2030" xr:uid="{00000000-0005-0000-0000-000001100000}"/>
    <cellStyle name="Comma 7 2 2 4 3" xfId="11800" xr:uid="{00000000-0005-0000-0000-0000555C0000}"/>
    <cellStyle name="Comma 7 2 2 5 2" xfId="8045" xr:uid="{00000000-0005-0000-0000-0000A63E0000}"/>
    <cellStyle name="Comma 7 2 2 6" xfId="5299" xr:uid="{00000000-0005-0000-0000-000072290000}"/>
    <cellStyle name="Comma 7 2 2 6 3" xfId="15069" xr:uid="{00000000-0005-0000-0000-0000C6750000}"/>
    <cellStyle name="Comma 7 2 2 8" xfId="9148" xr:uid="{00000000-0005-0000-0000-000021470000}"/>
    <cellStyle name="Comma 7 2 3" xfId="438" xr:uid="{00000000-0005-0000-0000-00004A030000}"/>
    <cellStyle name="Comma 7 2 3 2 2" xfId="2671" xr:uid="{00000000-0005-0000-0000-0000F8140000}"/>
    <cellStyle name="Comma 7 2 3 2 2 3" xfId="12441" xr:uid="{00000000-0005-0000-0000-00004C610000}"/>
    <cellStyle name="Comma 7 2 3 2 3 2" xfId="8686" xr:uid="{00000000-0005-0000-0000-00009D430000}"/>
    <cellStyle name="Comma 7 2 3 2 4" xfId="6498" xr:uid="{00000000-0005-0000-0000-0000A7320000}"/>
    <cellStyle name="Comma 7 2 3 2 5" xfId="4837" xr:uid="{00000000-0005-0000-0000-0000EE250000}"/>
    <cellStyle name="Comma 7 2 3 2 7" xfId="14607" xr:uid="{00000000-0005-0000-0000-000042720000}"/>
    <cellStyle name="Comma 7 2 3 3 2" xfId="5939" xr:uid="{00000000-0005-0000-0000-0000692E0000}"/>
    <cellStyle name="Comma 7 2 3 3 4" xfId="15709" xr:uid="{00000000-0005-0000-0000-0000BD7A0000}"/>
    <cellStyle name="Comma 7 2 3 4 2" xfId="7054" xr:uid="{00000000-0005-0000-0000-0000E4360000}"/>
    <cellStyle name="Comma 7 2 3 5" xfId="3210" xr:uid="{00000000-0005-0000-0000-000035190000}"/>
    <cellStyle name="Comma 7 2 3 5 3" xfId="12980" xr:uid="{00000000-0005-0000-0000-000089650000}"/>
    <cellStyle name="Comma 7 2 3 6 2" xfId="10298" xr:uid="{00000000-0005-0000-0000-000055500000}"/>
    <cellStyle name="Comma 7 2 3 7" xfId="4278" xr:uid="{00000000-0005-0000-0000-0000B0210000}"/>
    <cellStyle name="Comma 7 2 3 9" xfId="14048" xr:uid="{00000000-0005-0000-0000-0000046E0000}"/>
    <cellStyle name="Comma 7 2 4 2" xfId="1682" xr:uid="{00000000-0005-0000-0000-0000340D0000}"/>
    <cellStyle name="Comma 7 2 4 2 2 2" xfId="7681" xr:uid="{00000000-0005-0000-0000-0000D93B0000}"/>
    <cellStyle name="Comma 7 2 4 2 3" xfId="3837" xr:uid="{00000000-0005-0000-0000-00002A1E0000}"/>
    <cellStyle name="Comma 7 2 4 2 3 3" xfId="13607" xr:uid="{00000000-0005-0000-0000-00007E6A0000}"/>
    <cellStyle name="Comma 7 2 4 2 4 2" xfId="11453" xr:uid="{00000000-0005-0000-0000-000088590000}"/>
    <cellStyle name="Comma 7 2 4 2 6" xfId="9857" xr:uid="{00000000-0005-0000-0000-0000CF4C0000}"/>
    <cellStyle name="Comma 7 2 4 3" xfId="1154" xr:uid="{00000000-0005-0000-0000-0000F6080000}"/>
    <cellStyle name="Comma 7 2 4 3 3" xfId="10926" xr:uid="{00000000-0005-0000-0000-00004A550000}"/>
    <cellStyle name="Comma 7 2 4 4" xfId="2212" xr:uid="{00000000-0005-0000-0000-000071110000}"/>
    <cellStyle name="Comma 7 2 4 4 3" xfId="11982" xr:uid="{00000000-0005-0000-0000-0000C55D0000}"/>
    <cellStyle name="Comma 7 2 4 5 2" xfId="8227" xr:uid="{00000000-0005-0000-0000-000016400000}"/>
    <cellStyle name="Comma 7 2 4 6" xfId="5481" xr:uid="{00000000-0005-0000-0000-0000E22A0000}"/>
    <cellStyle name="Comma 7 2 4 6 3" xfId="15251" xr:uid="{00000000-0005-0000-0000-000036770000}"/>
    <cellStyle name="Comma 7 2 4 8" xfId="9330" xr:uid="{00000000-0005-0000-0000-000091480000}"/>
    <cellStyle name="Comma 7 2 5" xfId="674" xr:uid="{00000000-0005-0000-0000-000023050000}"/>
    <cellStyle name="Comma 7 2 5 2 2" xfId="2853" xr:uid="{00000000-0005-0000-0000-000064160000}"/>
    <cellStyle name="Comma 7 2 5 2 2 3" xfId="12623" xr:uid="{00000000-0005-0000-0000-0000B8620000}"/>
    <cellStyle name="Comma 7 2 5 2 3 2" xfId="8868" xr:uid="{00000000-0005-0000-0000-000009450000}"/>
    <cellStyle name="Comma 7 2 5 2 4" xfId="6680" xr:uid="{00000000-0005-0000-0000-000013340000}"/>
    <cellStyle name="Comma 7 2 5 2 5" xfId="5019" xr:uid="{00000000-0005-0000-0000-00005A270000}"/>
    <cellStyle name="Comma 7 2 5 2 7" xfId="14789" xr:uid="{00000000-0005-0000-0000-0000AE730000}"/>
    <cellStyle name="Comma 7 2 5 3 2" xfId="6121" xr:uid="{00000000-0005-0000-0000-0000D52F0000}"/>
    <cellStyle name="Comma 7 2 5 3 4" xfId="15891" xr:uid="{00000000-0005-0000-0000-0000297C0000}"/>
    <cellStyle name="Comma 7 2 5 4 2" xfId="7236" xr:uid="{00000000-0005-0000-0000-000050380000}"/>
    <cellStyle name="Comma 7 2 5 5" xfId="3392" xr:uid="{00000000-0005-0000-0000-0000A11A0000}"/>
    <cellStyle name="Comma 7 2 5 5 3" xfId="13162" xr:uid="{00000000-0005-0000-0000-0000F5660000}"/>
    <cellStyle name="Comma 7 2 5 6 2" xfId="10480" xr:uid="{00000000-0005-0000-0000-0000C1510000}"/>
    <cellStyle name="Comma 7 2 5 7" xfId="4460" xr:uid="{00000000-0005-0000-0000-00001C230000}"/>
    <cellStyle name="Comma 7 2 5 9" xfId="14230" xr:uid="{00000000-0005-0000-0000-0000706F0000}"/>
    <cellStyle name="Comma 7 2 6 2" xfId="1863" xr:uid="{00000000-0005-0000-0000-00009E0E0000}"/>
    <cellStyle name="Comma 7 2 6 2 2 2" xfId="7862" xr:uid="{00000000-0005-0000-0000-0000433D0000}"/>
    <cellStyle name="Comma 7 2 6 2 3" xfId="4018" xr:uid="{00000000-0005-0000-0000-0000941F0000}"/>
    <cellStyle name="Comma 7 2 6 2 3 3" xfId="13788" xr:uid="{00000000-0005-0000-0000-0000E86B0000}"/>
    <cellStyle name="Comma 7 2 6 2 4 2" xfId="11634" xr:uid="{00000000-0005-0000-0000-0000F25A0000}"/>
    <cellStyle name="Comma 7 2 6 2 6" xfId="10038" xr:uid="{00000000-0005-0000-0000-0000394E0000}"/>
    <cellStyle name="Comma 7 2 6 3" xfId="1335" xr:uid="{00000000-0005-0000-0000-0000600A0000}"/>
    <cellStyle name="Comma 7 2 6 3 3" xfId="11106" xr:uid="{00000000-0005-0000-0000-0000B4560000}"/>
    <cellStyle name="Comma 7 2 6 4" xfId="2392" xr:uid="{00000000-0005-0000-0000-0000DB120000}"/>
    <cellStyle name="Comma 7 2 6 4 3" xfId="12162" xr:uid="{00000000-0005-0000-0000-00002F5F0000}"/>
    <cellStyle name="Comma 7 2 6 5 2" xfId="8407" xr:uid="{00000000-0005-0000-0000-000080410000}"/>
    <cellStyle name="Comma 7 2 6 6" xfId="5661" xr:uid="{00000000-0005-0000-0000-00004C2C0000}"/>
    <cellStyle name="Comma 7 2 6 6 3" xfId="15431" xr:uid="{00000000-0005-0000-0000-0000A0780000}"/>
    <cellStyle name="Comma 7 2 6 8" xfId="9510" xr:uid="{00000000-0005-0000-0000-0000FB490000}"/>
    <cellStyle name="Comma 7 2 7" xfId="1415" xr:uid="{00000000-0005-0000-0000-00000D0B0000}"/>
    <cellStyle name="Comma 7 2 7 2 2" xfId="7414" xr:uid="{00000000-0005-0000-0000-0000B2390000}"/>
    <cellStyle name="Comma 7 2 7 3" xfId="3570" xr:uid="{00000000-0005-0000-0000-0000031C0000}"/>
    <cellStyle name="Comma 7 2 7 3 3" xfId="13340" xr:uid="{00000000-0005-0000-0000-000057680000}"/>
    <cellStyle name="Comma 7 2 7 4 2" xfId="11186" xr:uid="{00000000-0005-0000-0000-000061570000}"/>
    <cellStyle name="Comma 7 2 7 6" xfId="9590" xr:uid="{00000000-0005-0000-0000-0000A84A0000}"/>
    <cellStyle name="Comma 7 2 8" xfId="887" xr:uid="{00000000-0005-0000-0000-0000CF060000}"/>
    <cellStyle name="Comma 7 2 8 3" xfId="10658" xr:uid="{00000000-0005-0000-0000-000023530000}"/>
    <cellStyle name="Comma 7 2 9" xfId="1944" xr:uid="{00000000-0005-0000-0000-00004B0F0000}"/>
    <cellStyle name="Comma 7 2 9 3" xfId="11715" xr:uid="{00000000-0005-0000-0000-00009F5B0000}"/>
    <cellStyle name="Comma 7 20 2" xfId="7930" xr:uid="{00000000-0005-0000-0000-0000D43D0000}"/>
    <cellStyle name="Comma 7 21" xfId="5184" xr:uid="{00000000-0005-0000-0000-0000A0280000}"/>
    <cellStyle name="Comma 7 21 3" xfId="14954" xr:uid="{00000000-0005-0000-0000-0000F4740000}"/>
    <cellStyle name="Comma 7 23" xfId="9033" xr:uid="{00000000-0005-0000-0000-00004F460000}"/>
    <cellStyle name="Comma 7 3" xfId="74" xr:uid="{00000000-0005-0000-0000-000080000000}"/>
    <cellStyle name="Comma 7 3 10 2" xfId="7955" xr:uid="{00000000-0005-0000-0000-0000FC3D0000}"/>
    <cellStyle name="Comma 7 3 11" xfId="5209" xr:uid="{00000000-0005-0000-0000-0000C8280000}"/>
    <cellStyle name="Comma 7 3 11 3" xfId="14979" xr:uid="{00000000-0005-0000-0000-00001C750000}"/>
    <cellStyle name="Comma 7 3 13" xfId="9058" xr:uid="{00000000-0005-0000-0000-000077460000}"/>
    <cellStyle name="Comma 7 3 2" xfId="293" xr:uid="{00000000-0005-0000-0000-00002F020000}"/>
    <cellStyle name="Comma 7 3 2 2 2" xfId="2579" xr:uid="{00000000-0005-0000-0000-00004B140000}"/>
    <cellStyle name="Comma 7 3 2 2 2 3" xfId="12349" xr:uid="{00000000-0005-0000-0000-00009F600000}"/>
    <cellStyle name="Comma 7 3 2 2 3 2" xfId="8594" xr:uid="{00000000-0005-0000-0000-0000F0420000}"/>
    <cellStyle name="Comma 7 3 2 2 4" xfId="6406" xr:uid="{00000000-0005-0000-0000-0000FA310000}"/>
    <cellStyle name="Comma 7 3 2 2 5" xfId="4745" xr:uid="{00000000-0005-0000-0000-000041250000}"/>
    <cellStyle name="Comma 7 3 2 2 7" xfId="14515" xr:uid="{00000000-0005-0000-0000-000095710000}"/>
    <cellStyle name="Comma 7 3 2 3 2" xfId="5847" xr:uid="{00000000-0005-0000-0000-0000BC2D0000}"/>
    <cellStyle name="Comma 7 3 2 3 4" xfId="15617" xr:uid="{00000000-0005-0000-0000-0000107A0000}"/>
    <cellStyle name="Comma 7 3 2 4 2" xfId="6962" xr:uid="{00000000-0005-0000-0000-000037360000}"/>
    <cellStyle name="Comma 7 3 2 5" xfId="3118" xr:uid="{00000000-0005-0000-0000-000088180000}"/>
    <cellStyle name="Comma 7 3 2 5 3" xfId="12888" xr:uid="{00000000-0005-0000-0000-0000DC640000}"/>
    <cellStyle name="Comma 7 3 2 6 2" xfId="10206" xr:uid="{00000000-0005-0000-0000-0000A84F0000}"/>
    <cellStyle name="Comma 7 3 2 7" xfId="4186" xr:uid="{00000000-0005-0000-0000-000003210000}"/>
    <cellStyle name="Comma 7 3 2 9" xfId="13956" xr:uid="{00000000-0005-0000-0000-0000576D0000}"/>
    <cellStyle name="Comma 7 3 3 2" xfId="1593" xr:uid="{00000000-0005-0000-0000-0000890C0000}"/>
    <cellStyle name="Comma 7 3 3 2 2 2" xfId="7592" xr:uid="{00000000-0005-0000-0000-00002E3B0000}"/>
    <cellStyle name="Comma 7 3 3 2 3" xfId="3748" xr:uid="{00000000-0005-0000-0000-00007F1D0000}"/>
    <cellStyle name="Comma 7 3 3 2 3 3" xfId="13518" xr:uid="{00000000-0005-0000-0000-0000D3690000}"/>
    <cellStyle name="Comma 7 3 3 2 4 2" xfId="11364" xr:uid="{00000000-0005-0000-0000-0000DD580000}"/>
    <cellStyle name="Comma 7 3 3 2 6" xfId="9768" xr:uid="{00000000-0005-0000-0000-0000244C0000}"/>
    <cellStyle name="Comma 7 3 3 3" xfId="1065" xr:uid="{00000000-0005-0000-0000-00004B080000}"/>
    <cellStyle name="Comma 7 3 3 3 3" xfId="10837" xr:uid="{00000000-0005-0000-0000-00009F540000}"/>
    <cellStyle name="Comma 7 3 3 4" xfId="2123" xr:uid="{00000000-0005-0000-0000-0000C6100000}"/>
    <cellStyle name="Comma 7 3 3 4 3" xfId="11893" xr:uid="{00000000-0005-0000-0000-00001A5D0000}"/>
    <cellStyle name="Comma 7 3 3 5 2" xfId="8138" xr:uid="{00000000-0005-0000-0000-00006B3F0000}"/>
    <cellStyle name="Comma 7 3 3 6" xfId="5392" xr:uid="{00000000-0005-0000-0000-0000372A0000}"/>
    <cellStyle name="Comma 7 3 3 6 3" xfId="15162" xr:uid="{00000000-0005-0000-0000-00008B760000}"/>
    <cellStyle name="Comma 7 3 3 8" xfId="9241" xr:uid="{00000000-0005-0000-0000-0000E6470000}"/>
    <cellStyle name="Comma 7 3 4" xfId="559" xr:uid="{00000000-0005-0000-0000-000040040000}"/>
    <cellStyle name="Comma 7 3 4 2 2" xfId="2765" xr:uid="{00000000-0005-0000-0000-0000BB150000}"/>
    <cellStyle name="Comma 7 3 4 2 2 3" xfId="12535" xr:uid="{00000000-0005-0000-0000-00000F620000}"/>
    <cellStyle name="Comma 7 3 4 2 3 2" xfId="8780" xr:uid="{00000000-0005-0000-0000-000060440000}"/>
    <cellStyle name="Comma 7 3 4 2 4" xfId="6592" xr:uid="{00000000-0005-0000-0000-00006A330000}"/>
    <cellStyle name="Comma 7 3 4 2 5" xfId="4931" xr:uid="{00000000-0005-0000-0000-0000B1260000}"/>
    <cellStyle name="Comma 7 3 4 2 7" xfId="14701" xr:uid="{00000000-0005-0000-0000-000005730000}"/>
    <cellStyle name="Comma 7 3 4 3 2" xfId="6033" xr:uid="{00000000-0005-0000-0000-00002C2F0000}"/>
    <cellStyle name="Comma 7 3 4 3 4" xfId="15803" xr:uid="{00000000-0005-0000-0000-0000807B0000}"/>
    <cellStyle name="Comma 7 3 4 4 2" xfId="7148" xr:uid="{00000000-0005-0000-0000-0000A7370000}"/>
    <cellStyle name="Comma 7 3 4 5" xfId="3304" xr:uid="{00000000-0005-0000-0000-0000F8190000}"/>
    <cellStyle name="Comma 7 3 4 5 3" xfId="13074" xr:uid="{00000000-0005-0000-0000-00004C660000}"/>
    <cellStyle name="Comma 7 3 4 6 2" xfId="10392" xr:uid="{00000000-0005-0000-0000-000018510000}"/>
    <cellStyle name="Comma 7 3 4 7" xfId="4372" xr:uid="{00000000-0005-0000-0000-000073220000}"/>
    <cellStyle name="Comma 7 3 4 9" xfId="14142" xr:uid="{00000000-0005-0000-0000-0000C76E0000}"/>
    <cellStyle name="Comma 7 3 5 2" xfId="1775" xr:uid="{00000000-0005-0000-0000-0000F50D0000}"/>
    <cellStyle name="Comma 7 3 5 2 2 2" xfId="7774" xr:uid="{00000000-0005-0000-0000-00009A3C0000}"/>
    <cellStyle name="Comma 7 3 5 2 3" xfId="3930" xr:uid="{00000000-0005-0000-0000-0000EB1E0000}"/>
    <cellStyle name="Comma 7 3 5 2 3 3" xfId="13700" xr:uid="{00000000-0005-0000-0000-00003F6B0000}"/>
    <cellStyle name="Comma 7 3 5 2 4 2" xfId="11546" xr:uid="{00000000-0005-0000-0000-0000495A0000}"/>
    <cellStyle name="Comma 7 3 5 2 6" xfId="9950" xr:uid="{00000000-0005-0000-0000-0000904D0000}"/>
    <cellStyle name="Comma 7 3 5 3" xfId="1247" xr:uid="{00000000-0005-0000-0000-0000B7090000}"/>
    <cellStyle name="Comma 7 3 5 3 3" xfId="11019" xr:uid="{00000000-0005-0000-0000-00000B560000}"/>
    <cellStyle name="Comma 7 3 5 4" xfId="2305" xr:uid="{00000000-0005-0000-0000-000032120000}"/>
    <cellStyle name="Comma 7 3 5 4 3" xfId="12075" xr:uid="{00000000-0005-0000-0000-0000865E0000}"/>
    <cellStyle name="Comma 7 3 5 5 2" xfId="8320" xr:uid="{00000000-0005-0000-0000-0000D7400000}"/>
    <cellStyle name="Comma 7 3 5 6" xfId="5574" xr:uid="{00000000-0005-0000-0000-0000A32B0000}"/>
    <cellStyle name="Comma 7 3 5 6 3" xfId="15344" xr:uid="{00000000-0005-0000-0000-0000F7770000}"/>
    <cellStyle name="Comma 7 3 5 8" xfId="9423" xr:uid="{00000000-0005-0000-0000-000052490000}"/>
    <cellStyle name="Comma 7 3 6" xfId="793" xr:uid="{00000000-0005-0000-0000-00001A060000}"/>
    <cellStyle name="Comma 7 3 6 2 2" xfId="2946" xr:uid="{00000000-0005-0000-0000-000025170000}"/>
    <cellStyle name="Comma 7 3 6 2 2 3" xfId="12716" xr:uid="{00000000-0005-0000-0000-000079630000}"/>
    <cellStyle name="Comma 7 3 6 2 3 2" xfId="8961" xr:uid="{00000000-0005-0000-0000-0000CA450000}"/>
    <cellStyle name="Comma 7 3 6 2 4" xfId="6773" xr:uid="{00000000-0005-0000-0000-0000D4340000}"/>
    <cellStyle name="Comma 7 3 6 2 5" xfId="5112" xr:uid="{00000000-0005-0000-0000-00001B280000}"/>
    <cellStyle name="Comma 7 3 6 2 7" xfId="14882" xr:uid="{00000000-0005-0000-0000-00006F740000}"/>
    <cellStyle name="Comma 7 3 6 3 2" xfId="6215" xr:uid="{00000000-0005-0000-0000-000096300000}"/>
    <cellStyle name="Comma 7 3 6 3 4" xfId="15984" xr:uid="{00000000-0005-0000-0000-0000EA7C0000}"/>
    <cellStyle name="Comma 7 3 6 4 2" xfId="7330" xr:uid="{00000000-0005-0000-0000-000011390000}"/>
    <cellStyle name="Comma 7 3 6 5" xfId="3486" xr:uid="{00000000-0005-0000-0000-0000621B0000}"/>
    <cellStyle name="Comma 7 3 6 5 3" xfId="13256" xr:uid="{00000000-0005-0000-0000-0000B6670000}"/>
    <cellStyle name="Comma 7 3 6 6 2" xfId="10574" xr:uid="{00000000-0005-0000-0000-000082520000}"/>
    <cellStyle name="Comma 7 3 6 7" xfId="4554" xr:uid="{00000000-0005-0000-0000-0000DD230000}"/>
    <cellStyle name="Comma 7 3 6 9" xfId="14324" xr:uid="{00000000-0005-0000-0000-000031700000}"/>
    <cellStyle name="Comma 7 3 7 2" xfId="2481" xr:uid="{00000000-0005-0000-0000-000094130000}"/>
    <cellStyle name="Comma 7 3 7 2 3" xfId="12251" xr:uid="{00000000-0005-0000-0000-0000E85F0000}"/>
    <cellStyle name="Comma 7 3 7 3 2" xfId="8496" xr:uid="{00000000-0005-0000-0000-000039420000}"/>
    <cellStyle name="Comma 7 3 7 4" xfId="6308" xr:uid="{00000000-0005-0000-0000-000043310000}"/>
    <cellStyle name="Comma 7 3 7 5" xfId="4647" xr:uid="{00000000-0005-0000-0000-00008A240000}"/>
    <cellStyle name="Comma 7 3 7 7" xfId="14417" xr:uid="{00000000-0005-0000-0000-0000DE700000}"/>
    <cellStyle name="Comma 7 3 8 2" xfId="5750" xr:uid="{00000000-0005-0000-0000-0000052D0000}"/>
    <cellStyle name="Comma 7 3 8 4" xfId="15519" xr:uid="{00000000-0005-0000-0000-000059790000}"/>
    <cellStyle name="Comma 7 3 9 2" xfId="6865" xr:uid="{00000000-0005-0000-0000-000081350000}"/>
    <cellStyle name="Comma 7 4" xfId="80" xr:uid="{00000000-0005-0000-0000-000089000000}"/>
    <cellStyle name="Comma 7 4 10 2" xfId="7961" xr:uid="{00000000-0005-0000-0000-0000053E0000}"/>
    <cellStyle name="Comma 7 4 11" xfId="5215" xr:uid="{00000000-0005-0000-0000-0000D1280000}"/>
    <cellStyle name="Comma 7 4 11 3" xfId="14985" xr:uid="{00000000-0005-0000-0000-000025750000}"/>
    <cellStyle name="Comma 7 4 13" xfId="9064" xr:uid="{00000000-0005-0000-0000-000080460000}"/>
    <cellStyle name="Comma 7 4 2" xfId="299" xr:uid="{00000000-0005-0000-0000-000038020000}"/>
    <cellStyle name="Comma 7 4 2 2 2" xfId="2585" xr:uid="{00000000-0005-0000-0000-000054140000}"/>
    <cellStyle name="Comma 7 4 2 2 2 3" xfId="12355" xr:uid="{00000000-0005-0000-0000-0000A8600000}"/>
    <cellStyle name="Comma 7 4 2 2 3 2" xfId="8600" xr:uid="{00000000-0005-0000-0000-0000F9420000}"/>
    <cellStyle name="Comma 7 4 2 2 4" xfId="6412" xr:uid="{00000000-0005-0000-0000-000003320000}"/>
    <cellStyle name="Comma 7 4 2 2 5" xfId="4751" xr:uid="{00000000-0005-0000-0000-00004A250000}"/>
    <cellStyle name="Comma 7 4 2 2 7" xfId="14521" xr:uid="{00000000-0005-0000-0000-00009E710000}"/>
    <cellStyle name="Comma 7 4 2 3 2" xfId="5853" xr:uid="{00000000-0005-0000-0000-0000C52D0000}"/>
    <cellStyle name="Comma 7 4 2 3 4" xfId="15623" xr:uid="{00000000-0005-0000-0000-0000197A0000}"/>
    <cellStyle name="Comma 7 4 2 4 2" xfId="6968" xr:uid="{00000000-0005-0000-0000-000040360000}"/>
    <cellStyle name="Comma 7 4 2 5" xfId="3124" xr:uid="{00000000-0005-0000-0000-000091180000}"/>
    <cellStyle name="Comma 7 4 2 5 3" xfId="12894" xr:uid="{00000000-0005-0000-0000-0000E5640000}"/>
    <cellStyle name="Comma 7 4 2 6 2" xfId="10212" xr:uid="{00000000-0005-0000-0000-0000B14F0000}"/>
    <cellStyle name="Comma 7 4 2 7" xfId="4192" xr:uid="{00000000-0005-0000-0000-00000C210000}"/>
    <cellStyle name="Comma 7 4 2 9" xfId="13962" xr:uid="{00000000-0005-0000-0000-0000606D0000}"/>
    <cellStyle name="Comma 7 4 3 2" xfId="1599" xr:uid="{00000000-0005-0000-0000-0000920C0000}"/>
    <cellStyle name="Comma 7 4 3 2 2 2" xfId="7598" xr:uid="{00000000-0005-0000-0000-0000373B0000}"/>
    <cellStyle name="Comma 7 4 3 2 3" xfId="3754" xr:uid="{00000000-0005-0000-0000-0000881D0000}"/>
    <cellStyle name="Comma 7 4 3 2 3 3" xfId="13524" xr:uid="{00000000-0005-0000-0000-0000DC690000}"/>
    <cellStyle name="Comma 7 4 3 2 4 2" xfId="11370" xr:uid="{00000000-0005-0000-0000-0000E6580000}"/>
    <cellStyle name="Comma 7 4 3 2 6" xfId="9774" xr:uid="{00000000-0005-0000-0000-00002D4C0000}"/>
    <cellStyle name="Comma 7 4 3 3" xfId="1071" xr:uid="{00000000-0005-0000-0000-000054080000}"/>
    <cellStyle name="Comma 7 4 3 3 3" xfId="10843" xr:uid="{00000000-0005-0000-0000-0000A8540000}"/>
    <cellStyle name="Comma 7 4 3 4" xfId="2129" xr:uid="{00000000-0005-0000-0000-0000CF100000}"/>
    <cellStyle name="Comma 7 4 3 4 3" xfId="11899" xr:uid="{00000000-0005-0000-0000-0000235D0000}"/>
    <cellStyle name="Comma 7 4 3 5 2" xfId="8144" xr:uid="{00000000-0005-0000-0000-0000743F0000}"/>
    <cellStyle name="Comma 7 4 3 6" xfId="5398" xr:uid="{00000000-0005-0000-0000-0000402A0000}"/>
    <cellStyle name="Comma 7 4 3 6 3" xfId="15168" xr:uid="{00000000-0005-0000-0000-000094760000}"/>
    <cellStyle name="Comma 7 4 3 8" xfId="9247" xr:uid="{00000000-0005-0000-0000-0000EF470000}"/>
    <cellStyle name="Comma 7 4 4" xfId="565" xr:uid="{00000000-0005-0000-0000-000049040000}"/>
    <cellStyle name="Comma 7 4 4 2 2" xfId="2771" xr:uid="{00000000-0005-0000-0000-0000C4150000}"/>
    <cellStyle name="Comma 7 4 4 2 2 3" xfId="12541" xr:uid="{00000000-0005-0000-0000-000018620000}"/>
    <cellStyle name="Comma 7 4 4 2 3 2" xfId="8786" xr:uid="{00000000-0005-0000-0000-000069440000}"/>
    <cellStyle name="Comma 7 4 4 2 4" xfId="6598" xr:uid="{00000000-0005-0000-0000-000073330000}"/>
    <cellStyle name="Comma 7 4 4 2 5" xfId="4937" xr:uid="{00000000-0005-0000-0000-0000BA260000}"/>
    <cellStyle name="Comma 7 4 4 2 7" xfId="14707" xr:uid="{00000000-0005-0000-0000-00000E730000}"/>
    <cellStyle name="Comma 7 4 4 3 2" xfId="6039" xr:uid="{00000000-0005-0000-0000-0000352F0000}"/>
    <cellStyle name="Comma 7 4 4 3 4" xfId="15809" xr:uid="{00000000-0005-0000-0000-0000897B0000}"/>
    <cellStyle name="Comma 7 4 4 4 2" xfId="7154" xr:uid="{00000000-0005-0000-0000-0000B0370000}"/>
    <cellStyle name="Comma 7 4 4 5" xfId="3310" xr:uid="{00000000-0005-0000-0000-0000011A0000}"/>
    <cellStyle name="Comma 7 4 4 5 3" xfId="13080" xr:uid="{00000000-0005-0000-0000-000055660000}"/>
    <cellStyle name="Comma 7 4 4 6 2" xfId="10398" xr:uid="{00000000-0005-0000-0000-000021510000}"/>
    <cellStyle name="Comma 7 4 4 7" xfId="4378" xr:uid="{00000000-0005-0000-0000-00007C220000}"/>
    <cellStyle name="Comma 7 4 4 9" xfId="14148" xr:uid="{00000000-0005-0000-0000-0000D06E0000}"/>
    <cellStyle name="Comma 7 4 5 2" xfId="1781" xr:uid="{00000000-0005-0000-0000-0000FE0D0000}"/>
    <cellStyle name="Comma 7 4 5 2 2 2" xfId="7780" xr:uid="{00000000-0005-0000-0000-0000A33C0000}"/>
    <cellStyle name="Comma 7 4 5 2 3" xfId="3936" xr:uid="{00000000-0005-0000-0000-0000F41E0000}"/>
    <cellStyle name="Comma 7 4 5 2 3 3" xfId="13706" xr:uid="{00000000-0005-0000-0000-0000486B0000}"/>
    <cellStyle name="Comma 7 4 5 2 4 2" xfId="11552" xr:uid="{00000000-0005-0000-0000-0000525A0000}"/>
    <cellStyle name="Comma 7 4 5 2 6" xfId="9956" xr:uid="{00000000-0005-0000-0000-0000994D0000}"/>
    <cellStyle name="Comma 7 4 5 3" xfId="1253" xr:uid="{00000000-0005-0000-0000-0000C0090000}"/>
    <cellStyle name="Comma 7 4 5 3 3" xfId="11025" xr:uid="{00000000-0005-0000-0000-000014560000}"/>
    <cellStyle name="Comma 7 4 5 4" xfId="2311" xr:uid="{00000000-0005-0000-0000-00003B120000}"/>
    <cellStyle name="Comma 7 4 5 4 3" xfId="12081" xr:uid="{00000000-0005-0000-0000-00008F5E0000}"/>
    <cellStyle name="Comma 7 4 5 5 2" xfId="8326" xr:uid="{00000000-0005-0000-0000-0000E0400000}"/>
    <cellStyle name="Comma 7 4 5 6" xfId="5580" xr:uid="{00000000-0005-0000-0000-0000AC2B0000}"/>
    <cellStyle name="Comma 7 4 5 6 3" xfId="15350" xr:uid="{00000000-0005-0000-0000-000000780000}"/>
    <cellStyle name="Comma 7 4 5 8" xfId="9429" xr:uid="{00000000-0005-0000-0000-00005B490000}"/>
    <cellStyle name="Comma 7 4 6" xfId="799" xr:uid="{00000000-0005-0000-0000-000023060000}"/>
    <cellStyle name="Comma 7 4 6 2 2" xfId="2952" xr:uid="{00000000-0005-0000-0000-00002E170000}"/>
    <cellStyle name="Comma 7 4 6 2 2 3" xfId="12722" xr:uid="{00000000-0005-0000-0000-000082630000}"/>
    <cellStyle name="Comma 7 4 6 2 3 2" xfId="8967" xr:uid="{00000000-0005-0000-0000-0000D3450000}"/>
    <cellStyle name="Comma 7 4 6 2 4" xfId="6779" xr:uid="{00000000-0005-0000-0000-0000DD340000}"/>
    <cellStyle name="Comma 7 4 6 2 5" xfId="5118" xr:uid="{00000000-0005-0000-0000-000024280000}"/>
    <cellStyle name="Comma 7 4 6 2 7" xfId="14888" xr:uid="{00000000-0005-0000-0000-000078740000}"/>
    <cellStyle name="Comma 7 4 6 3 2" xfId="6221" xr:uid="{00000000-0005-0000-0000-00009F300000}"/>
    <cellStyle name="Comma 7 4 6 3 4" xfId="15990" xr:uid="{00000000-0005-0000-0000-0000F37C0000}"/>
    <cellStyle name="Comma 7 4 6 4 2" xfId="7336" xr:uid="{00000000-0005-0000-0000-00001A390000}"/>
    <cellStyle name="Comma 7 4 6 5" xfId="3492" xr:uid="{00000000-0005-0000-0000-00006B1B0000}"/>
    <cellStyle name="Comma 7 4 6 5 3" xfId="13262" xr:uid="{00000000-0005-0000-0000-0000BF670000}"/>
    <cellStyle name="Comma 7 4 6 6 2" xfId="10580" xr:uid="{00000000-0005-0000-0000-00008B520000}"/>
    <cellStyle name="Comma 7 4 6 7" xfId="4560" xr:uid="{00000000-0005-0000-0000-0000E6230000}"/>
    <cellStyle name="Comma 7 4 6 9" xfId="14330" xr:uid="{00000000-0005-0000-0000-00003A700000}"/>
    <cellStyle name="Comma 7 4 7 2" xfId="2487" xr:uid="{00000000-0005-0000-0000-00009D130000}"/>
    <cellStyle name="Comma 7 4 7 2 3" xfId="12257" xr:uid="{00000000-0005-0000-0000-0000F15F0000}"/>
    <cellStyle name="Comma 7 4 7 3 2" xfId="8502" xr:uid="{00000000-0005-0000-0000-000042420000}"/>
    <cellStyle name="Comma 7 4 7 4" xfId="6314" xr:uid="{00000000-0005-0000-0000-00004C310000}"/>
    <cellStyle name="Comma 7 4 7 5" xfId="4653" xr:uid="{00000000-0005-0000-0000-000093240000}"/>
    <cellStyle name="Comma 7 4 7 7" xfId="14423" xr:uid="{00000000-0005-0000-0000-0000E7700000}"/>
    <cellStyle name="Comma 7 4 8 2" xfId="5756" xr:uid="{00000000-0005-0000-0000-00000E2D0000}"/>
    <cellStyle name="Comma 7 4 8 4" xfId="15525" xr:uid="{00000000-0005-0000-0000-000062790000}"/>
    <cellStyle name="Comma 7 4 9 2" xfId="6871" xr:uid="{00000000-0005-0000-0000-00008A350000}"/>
    <cellStyle name="Comma 7 5" xfId="86" xr:uid="{00000000-0005-0000-0000-000092000000}"/>
    <cellStyle name="Comma 7 5 10 2" xfId="7967" xr:uid="{00000000-0005-0000-0000-00000E3E0000}"/>
    <cellStyle name="Comma 7 5 11" xfId="5221" xr:uid="{00000000-0005-0000-0000-0000DA280000}"/>
    <cellStyle name="Comma 7 5 11 3" xfId="14991" xr:uid="{00000000-0005-0000-0000-00002E750000}"/>
    <cellStyle name="Comma 7 5 13" xfId="9070" xr:uid="{00000000-0005-0000-0000-000089460000}"/>
    <cellStyle name="Comma 7 5 2" xfId="305" xr:uid="{00000000-0005-0000-0000-000041020000}"/>
    <cellStyle name="Comma 7 5 2 2 2" xfId="2591" xr:uid="{00000000-0005-0000-0000-00005D140000}"/>
    <cellStyle name="Comma 7 5 2 2 2 3" xfId="12361" xr:uid="{00000000-0005-0000-0000-0000B1600000}"/>
    <cellStyle name="Comma 7 5 2 2 3 2" xfId="8606" xr:uid="{00000000-0005-0000-0000-000002430000}"/>
    <cellStyle name="Comma 7 5 2 2 4" xfId="6418" xr:uid="{00000000-0005-0000-0000-00000C320000}"/>
    <cellStyle name="Comma 7 5 2 2 5" xfId="4757" xr:uid="{00000000-0005-0000-0000-000053250000}"/>
    <cellStyle name="Comma 7 5 2 2 7" xfId="14527" xr:uid="{00000000-0005-0000-0000-0000A7710000}"/>
    <cellStyle name="Comma 7 5 2 3 2" xfId="5859" xr:uid="{00000000-0005-0000-0000-0000CE2D0000}"/>
    <cellStyle name="Comma 7 5 2 3 4" xfId="15629" xr:uid="{00000000-0005-0000-0000-0000227A0000}"/>
    <cellStyle name="Comma 7 5 2 4 2" xfId="6974" xr:uid="{00000000-0005-0000-0000-000049360000}"/>
    <cellStyle name="Comma 7 5 2 5" xfId="3130" xr:uid="{00000000-0005-0000-0000-00009A180000}"/>
    <cellStyle name="Comma 7 5 2 5 3" xfId="12900" xr:uid="{00000000-0005-0000-0000-0000EE640000}"/>
    <cellStyle name="Comma 7 5 2 6 2" xfId="10218" xr:uid="{00000000-0005-0000-0000-0000BA4F0000}"/>
    <cellStyle name="Comma 7 5 2 7" xfId="4198" xr:uid="{00000000-0005-0000-0000-000015210000}"/>
    <cellStyle name="Comma 7 5 2 9" xfId="13968" xr:uid="{00000000-0005-0000-0000-0000696D0000}"/>
    <cellStyle name="Comma 7 5 3 2" xfId="1605" xr:uid="{00000000-0005-0000-0000-00009B0C0000}"/>
    <cellStyle name="Comma 7 5 3 2 2 2" xfId="7604" xr:uid="{00000000-0005-0000-0000-0000403B0000}"/>
    <cellStyle name="Comma 7 5 3 2 3" xfId="3760" xr:uid="{00000000-0005-0000-0000-0000911D0000}"/>
    <cellStyle name="Comma 7 5 3 2 3 3" xfId="13530" xr:uid="{00000000-0005-0000-0000-0000E5690000}"/>
    <cellStyle name="Comma 7 5 3 2 4 2" xfId="11376" xr:uid="{00000000-0005-0000-0000-0000EF580000}"/>
    <cellStyle name="Comma 7 5 3 2 6" xfId="9780" xr:uid="{00000000-0005-0000-0000-0000364C0000}"/>
    <cellStyle name="Comma 7 5 3 3" xfId="1077" xr:uid="{00000000-0005-0000-0000-00005D080000}"/>
    <cellStyle name="Comma 7 5 3 3 3" xfId="10849" xr:uid="{00000000-0005-0000-0000-0000B1540000}"/>
    <cellStyle name="Comma 7 5 3 4" xfId="2135" xr:uid="{00000000-0005-0000-0000-0000D8100000}"/>
    <cellStyle name="Comma 7 5 3 4 3" xfId="11905" xr:uid="{00000000-0005-0000-0000-00002C5D0000}"/>
    <cellStyle name="Comma 7 5 3 5 2" xfId="8150" xr:uid="{00000000-0005-0000-0000-00007D3F0000}"/>
    <cellStyle name="Comma 7 5 3 6" xfId="5404" xr:uid="{00000000-0005-0000-0000-0000492A0000}"/>
    <cellStyle name="Comma 7 5 3 6 3" xfId="15174" xr:uid="{00000000-0005-0000-0000-00009D760000}"/>
    <cellStyle name="Comma 7 5 3 8" xfId="9253" xr:uid="{00000000-0005-0000-0000-0000F8470000}"/>
    <cellStyle name="Comma 7 5 4" xfId="571" xr:uid="{00000000-0005-0000-0000-000052040000}"/>
    <cellStyle name="Comma 7 5 4 2 2" xfId="2777" xr:uid="{00000000-0005-0000-0000-0000CD150000}"/>
    <cellStyle name="Comma 7 5 4 2 2 3" xfId="12547" xr:uid="{00000000-0005-0000-0000-000021620000}"/>
    <cellStyle name="Comma 7 5 4 2 3 2" xfId="8792" xr:uid="{00000000-0005-0000-0000-000072440000}"/>
    <cellStyle name="Comma 7 5 4 2 4" xfId="6604" xr:uid="{00000000-0005-0000-0000-00007C330000}"/>
    <cellStyle name="Comma 7 5 4 2 5" xfId="4943" xr:uid="{00000000-0005-0000-0000-0000C3260000}"/>
    <cellStyle name="Comma 7 5 4 2 7" xfId="14713" xr:uid="{00000000-0005-0000-0000-000017730000}"/>
    <cellStyle name="Comma 7 5 4 3 2" xfId="6045" xr:uid="{00000000-0005-0000-0000-00003E2F0000}"/>
    <cellStyle name="Comma 7 5 4 3 4" xfId="15815" xr:uid="{00000000-0005-0000-0000-0000927B0000}"/>
    <cellStyle name="Comma 7 5 4 4 2" xfId="7160" xr:uid="{00000000-0005-0000-0000-0000B9370000}"/>
    <cellStyle name="Comma 7 5 4 5" xfId="3316" xr:uid="{00000000-0005-0000-0000-00000A1A0000}"/>
    <cellStyle name="Comma 7 5 4 5 3" xfId="13086" xr:uid="{00000000-0005-0000-0000-00005E660000}"/>
    <cellStyle name="Comma 7 5 4 6 2" xfId="10404" xr:uid="{00000000-0005-0000-0000-00002A510000}"/>
    <cellStyle name="Comma 7 5 4 7" xfId="4384" xr:uid="{00000000-0005-0000-0000-000085220000}"/>
    <cellStyle name="Comma 7 5 4 9" xfId="14154" xr:uid="{00000000-0005-0000-0000-0000D96E0000}"/>
    <cellStyle name="Comma 7 5 5 2" xfId="1787" xr:uid="{00000000-0005-0000-0000-0000070E0000}"/>
    <cellStyle name="Comma 7 5 5 2 2 2" xfId="7786" xr:uid="{00000000-0005-0000-0000-0000AC3C0000}"/>
    <cellStyle name="Comma 7 5 5 2 3" xfId="3942" xr:uid="{00000000-0005-0000-0000-0000FD1E0000}"/>
    <cellStyle name="Comma 7 5 5 2 3 3" xfId="13712" xr:uid="{00000000-0005-0000-0000-0000516B0000}"/>
    <cellStyle name="Comma 7 5 5 2 4 2" xfId="11558" xr:uid="{00000000-0005-0000-0000-00005B5A0000}"/>
    <cellStyle name="Comma 7 5 5 2 6" xfId="9962" xr:uid="{00000000-0005-0000-0000-0000A24D0000}"/>
    <cellStyle name="Comma 7 5 5 3" xfId="1259" xr:uid="{00000000-0005-0000-0000-0000C9090000}"/>
    <cellStyle name="Comma 7 5 5 3 3" xfId="11031" xr:uid="{00000000-0005-0000-0000-00001D560000}"/>
    <cellStyle name="Comma 7 5 5 4" xfId="2317" xr:uid="{00000000-0005-0000-0000-000044120000}"/>
    <cellStyle name="Comma 7 5 5 4 3" xfId="12087" xr:uid="{00000000-0005-0000-0000-0000985E0000}"/>
    <cellStyle name="Comma 7 5 5 5 2" xfId="8332" xr:uid="{00000000-0005-0000-0000-0000E9400000}"/>
    <cellStyle name="Comma 7 5 5 6" xfId="5586" xr:uid="{00000000-0005-0000-0000-0000B52B0000}"/>
    <cellStyle name="Comma 7 5 5 6 3" xfId="15356" xr:uid="{00000000-0005-0000-0000-000009780000}"/>
    <cellStyle name="Comma 7 5 5 8" xfId="9435" xr:uid="{00000000-0005-0000-0000-000064490000}"/>
    <cellStyle name="Comma 7 5 6" xfId="805" xr:uid="{00000000-0005-0000-0000-00002C060000}"/>
    <cellStyle name="Comma 7 5 6 2 2" xfId="2958" xr:uid="{00000000-0005-0000-0000-000037170000}"/>
    <cellStyle name="Comma 7 5 6 2 2 3" xfId="12728" xr:uid="{00000000-0005-0000-0000-00008B630000}"/>
    <cellStyle name="Comma 7 5 6 2 3 2" xfId="8973" xr:uid="{00000000-0005-0000-0000-0000DC450000}"/>
    <cellStyle name="Comma 7 5 6 2 4" xfId="6785" xr:uid="{00000000-0005-0000-0000-0000E6340000}"/>
    <cellStyle name="Comma 7 5 6 2 5" xfId="5124" xr:uid="{00000000-0005-0000-0000-00002D280000}"/>
    <cellStyle name="Comma 7 5 6 2 7" xfId="14894" xr:uid="{00000000-0005-0000-0000-000081740000}"/>
    <cellStyle name="Comma 7 5 6 3 2" xfId="6227" xr:uid="{00000000-0005-0000-0000-0000A8300000}"/>
    <cellStyle name="Comma 7 5 6 3 4" xfId="15996" xr:uid="{00000000-0005-0000-0000-0000FC7C0000}"/>
    <cellStyle name="Comma 7 5 6 4 2" xfId="7342" xr:uid="{00000000-0005-0000-0000-000023390000}"/>
    <cellStyle name="Comma 7 5 6 5" xfId="3498" xr:uid="{00000000-0005-0000-0000-0000741B0000}"/>
    <cellStyle name="Comma 7 5 6 5 3" xfId="13268" xr:uid="{00000000-0005-0000-0000-0000C8670000}"/>
    <cellStyle name="Comma 7 5 6 6 2" xfId="10586" xr:uid="{00000000-0005-0000-0000-000094520000}"/>
    <cellStyle name="Comma 7 5 6 7" xfId="4566" xr:uid="{00000000-0005-0000-0000-0000EF230000}"/>
    <cellStyle name="Comma 7 5 6 9" xfId="14336" xr:uid="{00000000-0005-0000-0000-000043700000}"/>
    <cellStyle name="Comma 7 5 7 2" xfId="2493" xr:uid="{00000000-0005-0000-0000-0000A6130000}"/>
    <cellStyle name="Comma 7 5 7 2 3" xfId="12263" xr:uid="{00000000-0005-0000-0000-0000FA5F0000}"/>
    <cellStyle name="Comma 7 5 7 3 2" xfId="8508" xr:uid="{00000000-0005-0000-0000-00004B420000}"/>
    <cellStyle name="Comma 7 5 7 4" xfId="6320" xr:uid="{00000000-0005-0000-0000-000055310000}"/>
    <cellStyle name="Comma 7 5 7 5" xfId="4659" xr:uid="{00000000-0005-0000-0000-00009C240000}"/>
    <cellStyle name="Comma 7 5 7 7" xfId="14429" xr:uid="{00000000-0005-0000-0000-0000F0700000}"/>
    <cellStyle name="Comma 7 5 8 2" xfId="5762" xr:uid="{00000000-0005-0000-0000-0000172D0000}"/>
    <cellStyle name="Comma 7 5 8 4" xfId="15531" xr:uid="{00000000-0005-0000-0000-00006B790000}"/>
    <cellStyle name="Comma 7 5 9 2" xfId="6877" xr:uid="{00000000-0005-0000-0000-000093350000}"/>
    <cellStyle name="Comma 7 6" xfId="93" xr:uid="{00000000-0005-0000-0000-00009C000000}"/>
    <cellStyle name="Comma 7 6 10 2" xfId="7974" xr:uid="{00000000-0005-0000-0000-0000183E0000}"/>
    <cellStyle name="Comma 7 6 11" xfId="5228" xr:uid="{00000000-0005-0000-0000-0000E4280000}"/>
    <cellStyle name="Comma 7 6 11 3" xfId="14998" xr:uid="{00000000-0005-0000-0000-000038750000}"/>
    <cellStyle name="Comma 7 6 13" xfId="9077" xr:uid="{00000000-0005-0000-0000-000093460000}"/>
    <cellStyle name="Comma 7 6 2" xfId="312" xr:uid="{00000000-0005-0000-0000-00004B020000}"/>
    <cellStyle name="Comma 7 6 2 2 2" xfId="2598" xr:uid="{00000000-0005-0000-0000-000067140000}"/>
    <cellStyle name="Comma 7 6 2 2 2 3" xfId="12368" xr:uid="{00000000-0005-0000-0000-0000BB600000}"/>
    <cellStyle name="Comma 7 6 2 2 3 2" xfId="8613" xr:uid="{00000000-0005-0000-0000-00000C430000}"/>
    <cellStyle name="Comma 7 6 2 2 4" xfId="6425" xr:uid="{00000000-0005-0000-0000-000016320000}"/>
    <cellStyle name="Comma 7 6 2 2 5" xfId="4764" xr:uid="{00000000-0005-0000-0000-00005D250000}"/>
    <cellStyle name="Comma 7 6 2 2 7" xfId="14534" xr:uid="{00000000-0005-0000-0000-0000B1710000}"/>
    <cellStyle name="Comma 7 6 2 3 2" xfId="5866" xr:uid="{00000000-0005-0000-0000-0000D82D0000}"/>
    <cellStyle name="Comma 7 6 2 3 4" xfId="15636" xr:uid="{00000000-0005-0000-0000-00002C7A0000}"/>
    <cellStyle name="Comma 7 6 2 4 2" xfId="6981" xr:uid="{00000000-0005-0000-0000-000053360000}"/>
    <cellStyle name="Comma 7 6 2 5" xfId="3137" xr:uid="{00000000-0005-0000-0000-0000A4180000}"/>
    <cellStyle name="Comma 7 6 2 5 3" xfId="12907" xr:uid="{00000000-0005-0000-0000-0000F8640000}"/>
    <cellStyle name="Comma 7 6 2 6 2" xfId="10225" xr:uid="{00000000-0005-0000-0000-0000C44F0000}"/>
    <cellStyle name="Comma 7 6 2 7" xfId="4205" xr:uid="{00000000-0005-0000-0000-00001F210000}"/>
    <cellStyle name="Comma 7 6 2 9" xfId="13975" xr:uid="{00000000-0005-0000-0000-0000736D0000}"/>
    <cellStyle name="Comma 7 6 3 2" xfId="1612" xr:uid="{00000000-0005-0000-0000-0000A50C0000}"/>
    <cellStyle name="Comma 7 6 3 2 2 2" xfId="7611" xr:uid="{00000000-0005-0000-0000-00004A3B0000}"/>
    <cellStyle name="Comma 7 6 3 2 3" xfId="3767" xr:uid="{00000000-0005-0000-0000-00009B1D0000}"/>
    <cellStyle name="Comma 7 6 3 2 3 3" xfId="13537" xr:uid="{00000000-0005-0000-0000-0000EF690000}"/>
    <cellStyle name="Comma 7 6 3 2 4 2" xfId="11383" xr:uid="{00000000-0005-0000-0000-0000F9580000}"/>
    <cellStyle name="Comma 7 6 3 2 6" xfId="9787" xr:uid="{00000000-0005-0000-0000-0000404C0000}"/>
    <cellStyle name="Comma 7 6 3 3" xfId="1084" xr:uid="{00000000-0005-0000-0000-000067080000}"/>
    <cellStyle name="Comma 7 6 3 3 3" xfId="10856" xr:uid="{00000000-0005-0000-0000-0000BB540000}"/>
    <cellStyle name="Comma 7 6 3 4" xfId="2142" xr:uid="{00000000-0005-0000-0000-0000E2100000}"/>
    <cellStyle name="Comma 7 6 3 4 3" xfId="11912" xr:uid="{00000000-0005-0000-0000-0000365D0000}"/>
    <cellStyle name="Comma 7 6 3 5 2" xfId="8157" xr:uid="{00000000-0005-0000-0000-0000873F0000}"/>
    <cellStyle name="Comma 7 6 3 6" xfId="5411" xr:uid="{00000000-0005-0000-0000-0000532A0000}"/>
    <cellStyle name="Comma 7 6 3 6 3" xfId="15181" xr:uid="{00000000-0005-0000-0000-0000A7760000}"/>
    <cellStyle name="Comma 7 6 3 8" xfId="9260" xr:uid="{00000000-0005-0000-0000-000002480000}"/>
    <cellStyle name="Comma 7 6 4" xfId="578" xr:uid="{00000000-0005-0000-0000-00005C040000}"/>
    <cellStyle name="Comma 7 6 4 2 2" xfId="2784" xr:uid="{00000000-0005-0000-0000-0000D7150000}"/>
    <cellStyle name="Comma 7 6 4 2 2 3" xfId="12554" xr:uid="{00000000-0005-0000-0000-00002B620000}"/>
    <cellStyle name="Comma 7 6 4 2 3 2" xfId="8799" xr:uid="{00000000-0005-0000-0000-00007C440000}"/>
    <cellStyle name="Comma 7 6 4 2 4" xfId="6611" xr:uid="{00000000-0005-0000-0000-000086330000}"/>
    <cellStyle name="Comma 7 6 4 2 5" xfId="4950" xr:uid="{00000000-0005-0000-0000-0000CD260000}"/>
    <cellStyle name="Comma 7 6 4 2 7" xfId="14720" xr:uid="{00000000-0005-0000-0000-000021730000}"/>
    <cellStyle name="Comma 7 6 4 3 2" xfId="6052" xr:uid="{00000000-0005-0000-0000-0000482F0000}"/>
    <cellStyle name="Comma 7 6 4 3 4" xfId="15822" xr:uid="{00000000-0005-0000-0000-00009C7B0000}"/>
    <cellStyle name="Comma 7 6 4 4 2" xfId="7167" xr:uid="{00000000-0005-0000-0000-0000C3370000}"/>
    <cellStyle name="Comma 7 6 4 5" xfId="3323" xr:uid="{00000000-0005-0000-0000-0000141A0000}"/>
    <cellStyle name="Comma 7 6 4 5 3" xfId="13093" xr:uid="{00000000-0005-0000-0000-000068660000}"/>
    <cellStyle name="Comma 7 6 4 6 2" xfId="10411" xr:uid="{00000000-0005-0000-0000-000034510000}"/>
    <cellStyle name="Comma 7 6 4 7" xfId="4391" xr:uid="{00000000-0005-0000-0000-00008F220000}"/>
    <cellStyle name="Comma 7 6 4 9" xfId="14161" xr:uid="{00000000-0005-0000-0000-0000E36E0000}"/>
    <cellStyle name="Comma 7 6 5 2" xfId="1794" xr:uid="{00000000-0005-0000-0000-0000110E0000}"/>
    <cellStyle name="Comma 7 6 5 2 2 2" xfId="7793" xr:uid="{00000000-0005-0000-0000-0000B63C0000}"/>
    <cellStyle name="Comma 7 6 5 2 3" xfId="3949" xr:uid="{00000000-0005-0000-0000-0000071F0000}"/>
    <cellStyle name="Comma 7 6 5 2 3 3" xfId="13719" xr:uid="{00000000-0005-0000-0000-00005B6B0000}"/>
    <cellStyle name="Comma 7 6 5 2 4 2" xfId="11565" xr:uid="{00000000-0005-0000-0000-0000655A0000}"/>
    <cellStyle name="Comma 7 6 5 2 6" xfId="9969" xr:uid="{00000000-0005-0000-0000-0000AC4D0000}"/>
    <cellStyle name="Comma 7 6 5 3" xfId="1266" xr:uid="{00000000-0005-0000-0000-0000D3090000}"/>
    <cellStyle name="Comma 7 6 5 3 3" xfId="11038" xr:uid="{00000000-0005-0000-0000-000027560000}"/>
    <cellStyle name="Comma 7 6 5 4" xfId="2324" xr:uid="{00000000-0005-0000-0000-00004E120000}"/>
    <cellStyle name="Comma 7 6 5 4 3" xfId="12094" xr:uid="{00000000-0005-0000-0000-0000A25E0000}"/>
    <cellStyle name="Comma 7 6 5 5 2" xfId="8339" xr:uid="{00000000-0005-0000-0000-0000F3400000}"/>
    <cellStyle name="Comma 7 6 5 6" xfId="5593" xr:uid="{00000000-0005-0000-0000-0000BF2B0000}"/>
    <cellStyle name="Comma 7 6 5 6 3" xfId="15363" xr:uid="{00000000-0005-0000-0000-000013780000}"/>
    <cellStyle name="Comma 7 6 5 8" xfId="9442" xr:uid="{00000000-0005-0000-0000-00006E490000}"/>
    <cellStyle name="Comma 7 6 6" xfId="812" xr:uid="{00000000-0005-0000-0000-000036060000}"/>
    <cellStyle name="Comma 7 6 6 2 2" xfId="2965" xr:uid="{00000000-0005-0000-0000-000041170000}"/>
    <cellStyle name="Comma 7 6 6 2 2 3" xfId="12735" xr:uid="{00000000-0005-0000-0000-000095630000}"/>
    <cellStyle name="Comma 7 6 6 2 3 2" xfId="8980" xr:uid="{00000000-0005-0000-0000-0000E6450000}"/>
    <cellStyle name="Comma 7 6 6 2 4" xfId="6792" xr:uid="{00000000-0005-0000-0000-0000F0340000}"/>
    <cellStyle name="Comma 7 6 6 2 5" xfId="5131" xr:uid="{00000000-0005-0000-0000-000037280000}"/>
    <cellStyle name="Comma 7 6 6 2 7" xfId="14901" xr:uid="{00000000-0005-0000-0000-00008B740000}"/>
    <cellStyle name="Comma 7 6 6 3 2" xfId="6234" xr:uid="{00000000-0005-0000-0000-0000B2300000}"/>
    <cellStyle name="Comma 7 6 6 3 4" xfId="16003" xr:uid="{00000000-0005-0000-0000-0000067D0000}"/>
    <cellStyle name="Comma 7 6 6 4 2" xfId="7349" xr:uid="{00000000-0005-0000-0000-00002D390000}"/>
    <cellStyle name="Comma 7 6 6 5" xfId="3505" xr:uid="{00000000-0005-0000-0000-00007E1B0000}"/>
    <cellStyle name="Comma 7 6 6 5 3" xfId="13275" xr:uid="{00000000-0005-0000-0000-0000D2670000}"/>
    <cellStyle name="Comma 7 6 6 6 2" xfId="10593" xr:uid="{00000000-0005-0000-0000-00009E520000}"/>
    <cellStyle name="Comma 7 6 6 7" xfId="4573" xr:uid="{00000000-0005-0000-0000-0000F9230000}"/>
    <cellStyle name="Comma 7 6 6 9" xfId="14343" xr:uid="{00000000-0005-0000-0000-00004D700000}"/>
    <cellStyle name="Comma 7 6 7 2" xfId="2500" xr:uid="{00000000-0005-0000-0000-0000B0130000}"/>
    <cellStyle name="Comma 7 6 7 2 3" xfId="12270" xr:uid="{00000000-0005-0000-0000-000004600000}"/>
    <cellStyle name="Comma 7 6 7 3 2" xfId="8515" xr:uid="{00000000-0005-0000-0000-000055420000}"/>
    <cellStyle name="Comma 7 6 7 4" xfId="6327" xr:uid="{00000000-0005-0000-0000-00005F310000}"/>
    <cellStyle name="Comma 7 6 7 5" xfId="4666" xr:uid="{00000000-0005-0000-0000-0000A6240000}"/>
    <cellStyle name="Comma 7 6 7 7" xfId="14436" xr:uid="{00000000-0005-0000-0000-0000FA700000}"/>
    <cellStyle name="Comma 7 6 8 2" xfId="5769" xr:uid="{00000000-0005-0000-0000-0000212D0000}"/>
    <cellStyle name="Comma 7 6 8 4" xfId="15538" xr:uid="{00000000-0005-0000-0000-000075790000}"/>
    <cellStyle name="Comma 7 6 9 2" xfId="6884" xr:uid="{00000000-0005-0000-0000-00009D350000}"/>
    <cellStyle name="Comma 7 7" xfId="98" xr:uid="{00000000-0005-0000-0000-0000A5000000}"/>
    <cellStyle name="Comma 7 7 10 2" xfId="7979" xr:uid="{00000000-0005-0000-0000-0000213E0000}"/>
    <cellStyle name="Comma 7 7 11" xfId="5233" xr:uid="{00000000-0005-0000-0000-0000ED280000}"/>
    <cellStyle name="Comma 7 7 11 3" xfId="15003" xr:uid="{00000000-0005-0000-0000-000041750000}"/>
    <cellStyle name="Comma 7 7 13" xfId="9082" xr:uid="{00000000-0005-0000-0000-00009C460000}"/>
    <cellStyle name="Comma 7 7 2" xfId="317" xr:uid="{00000000-0005-0000-0000-000054020000}"/>
    <cellStyle name="Comma 7 7 2 2 2" xfId="2603" xr:uid="{00000000-0005-0000-0000-000070140000}"/>
    <cellStyle name="Comma 7 7 2 2 2 3" xfId="12373" xr:uid="{00000000-0005-0000-0000-0000C4600000}"/>
    <cellStyle name="Comma 7 7 2 2 3 2" xfId="8618" xr:uid="{00000000-0005-0000-0000-000015430000}"/>
    <cellStyle name="Comma 7 7 2 2 4" xfId="6430" xr:uid="{00000000-0005-0000-0000-00001F320000}"/>
    <cellStyle name="Comma 7 7 2 2 5" xfId="4769" xr:uid="{00000000-0005-0000-0000-000066250000}"/>
    <cellStyle name="Comma 7 7 2 2 7" xfId="14539" xr:uid="{00000000-0005-0000-0000-0000BA710000}"/>
    <cellStyle name="Comma 7 7 2 3 2" xfId="5871" xr:uid="{00000000-0005-0000-0000-0000E12D0000}"/>
    <cellStyle name="Comma 7 7 2 3 4" xfId="15641" xr:uid="{00000000-0005-0000-0000-0000357A0000}"/>
    <cellStyle name="Comma 7 7 2 4 2" xfId="6986" xr:uid="{00000000-0005-0000-0000-00005C360000}"/>
    <cellStyle name="Comma 7 7 2 5" xfId="3142" xr:uid="{00000000-0005-0000-0000-0000AD180000}"/>
    <cellStyle name="Comma 7 7 2 5 3" xfId="12912" xr:uid="{00000000-0005-0000-0000-000001650000}"/>
    <cellStyle name="Comma 7 7 2 6 2" xfId="10230" xr:uid="{00000000-0005-0000-0000-0000CD4F0000}"/>
    <cellStyle name="Comma 7 7 2 7" xfId="4210" xr:uid="{00000000-0005-0000-0000-000028210000}"/>
    <cellStyle name="Comma 7 7 2 9" xfId="13980" xr:uid="{00000000-0005-0000-0000-00007C6D0000}"/>
    <cellStyle name="Comma 7 7 3 2" xfId="1617" xr:uid="{00000000-0005-0000-0000-0000AE0C0000}"/>
    <cellStyle name="Comma 7 7 3 2 2 2" xfId="7616" xr:uid="{00000000-0005-0000-0000-0000533B0000}"/>
    <cellStyle name="Comma 7 7 3 2 3" xfId="3772" xr:uid="{00000000-0005-0000-0000-0000A41D0000}"/>
    <cellStyle name="Comma 7 7 3 2 3 3" xfId="13542" xr:uid="{00000000-0005-0000-0000-0000F8690000}"/>
    <cellStyle name="Comma 7 7 3 2 4 2" xfId="11388" xr:uid="{00000000-0005-0000-0000-000002590000}"/>
    <cellStyle name="Comma 7 7 3 2 6" xfId="9792" xr:uid="{00000000-0005-0000-0000-0000494C0000}"/>
    <cellStyle name="Comma 7 7 3 3" xfId="1089" xr:uid="{00000000-0005-0000-0000-000070080000}"/>
    <cellStyle name="Comma 7 7 3 3 3" xfId="10861" xr:uid="{00000000-0005-0000-0000-0000C4540000}"/>
    <cellStyle name="Comma 7 7 3 4" xfId="2147" xr:uid="{00000000-0005-0000-0000-0000EB100000}"/>
    <cellStyle name="Comma 7 7 3 4 3" xfId="11917" xr:uid="{00000000-0005-0000-0000-00003F5D0000}"/>
    <cellStyle name="Comma 7 7 3 5 2" xfId="8162" xr:uid="{00000000-0005-0000-0000-0000903F0000}"/>
    <cellStyle name="Comma 7 7 3 6" xfId="5416" xr:uid="{00000000-0005-0000-0000-00005C2A0000}"/>
    <cellStyle name="Comma 7 7 3 6 3" xfId="15186" xr:uid="{00000000-0005-0000-0000-0000B0760000}"/>
    <cellStyle name="Comma 7 7 3 8" xfId="9265" xr:uid="{00000000-0005-0000-0000-00000B480000}"/>
    <cellStyle name="Comma 7 7 4" xfId="583" xr:uid="{00000000-0005-0000-0000-000065040000}"/>
    <cellStyle name="Comma 7 7 4 2 2" xfId="2789" xr:uid="{00000000-0005-0000-0000-0000E0150000}"/>
    <cellStyle name="Comma 7 7 4 2 2 3" xfId="12559" xr:uid="{00000000-0005-0000-0000-000034620000}"/>
    <cellStyle name="Comma 7 7 4 2 3 2" xfId="8804" xr:uid="{00000000-0005-0000-0000-000085440000}"/>
    <cellStyle name="Comma 7 7 4 2 4" xfId="6616" xr:uid="{00000000-0005-0000-0000-00008F330000}"/>
    <cellStyle name="Comma 7 7 4 2 5" xfId="4955" xr:uid="{00000000-0005-0000-0000-0000D6260000}"/>
    <cellStyle name="Comma 7 7 4 2 7" xfId="14725" xr:uid="{00000000-0005-0000-0000-00002A730000}"/>
    <cellStyle name="Comma 7 7 4 3 2" xfId="6057" xr:uid="{00000000-0005-0000-0000-0000512F0000}"/>
    <cellStyle name="Comma 7 7 4 3 4" xfId="15827" xr:uid="{00000000-0005-0000-0000-0000A57B0000}"/>
    <cellStyle name="Comma 7 7 4 4 2" xfId="7172" xr:uid="{00000000-0005-0000-0000-0000CC370000}"/>
    <cellStyle name="Comma 7 7 4 5" xfId="3328" xr:uid="{00000000-0005-0000-0000-00001D1A0000}"/>
    <cellStyle name="Comma 7 7 4 5 3" xfId="13098" xr:uid="{00000000-0005-0000-0000-000071660000}"/>
    <cellStyle name="Comma 7 7 4 6 2" xfId="10416" xr:uid="{00000000-0005-0000-0000-00003D510000}"/>
    <cellStyle name="Comma 7 7 4 7" xfId="4396" xr:uid="{00000000-0005-0000-0000-000098220000}"/>
    <cellStyle name="Comma 7 7 4 9" xfId="14166" xr:uid="{00000000-0005-0000-0000-0000EC6E0000}"/>
    <cellStyle name="Comma 7 7 5 2" xfId="1799" xr:uid="{00000000-0005-0000-0000-00001A0E0000}"/>
    <cellStyle name="Comma 7 7 5 2 2 2" xfId="7798" xr:uid="{00000000-0005-0000-0000-0000BF3C0000}"/>
    <cellStyle name="Comma 7 7 5 2 3" xfId="3954" xr:uid="{00000000-0005-0000-0000-0000101F0000}"/>
    <cellStyle name="Comma 7 7 5 2 3 3" xfId="13724" xr:uid="{00000000-0005-0000-0000-0000646B0000}"/>
    <cellStyle name="Comma 7 7 5 2 4 2" xfId="11570" xr:uid="{00000000-0005-0000-0000-00006E5A0000}"/>
    <cellStyle name="Comma 7 7 5 2 6" xfId="9974" xr:uid="{00000000-0005-0000-0000-0000B54D0000}"/>
    <cellStyle name="Comma 7 7 5 3" xfId="1271" xr:uid="{00000000-0005-0000-0000-0000DC090000}"/>
    <cellStyle name="Comma 7 7 5 3 3" xfId="11043" xr:uid="{00000000-0005-0000-0000-000030560000}"/>
    <cellStyle name="Comma 7 7 5 4" xfId="2329" xr:uid="{00000000-0005-0000-0000-000057120000}"/>
    <cellStyle name="Comma 7 7 5 4 3" xfId="12099" xr:uid="{00000000-0005-0000-0000-0000AB5E0000}"/>
    <cellStyle name="Comma 7 7 5 5 2" xfId="8344" xr:uid="{00000000-0005-0000-0000-0000FC400000}"/>
    <cellStyle name="Comma 7 7 5 6" xfId="5598" xr:uid="{00000000-0005-0000-0000-0000C82B0000}"/>
    <cellStyle name="Comma 7 7 5 6 3" xfId="15368" xr:uid="{00000000-0005-0000-0000-00001C780000}"/>
    <cellStyle name="Comma 7 7 5 8" xfId="9447" xr:uid="{00000000-0005-0000-0000-000077490000}"/>
    <cellStyle name="Comma 7 7 6" xfId="817" xr:uid="{00000000-0005-0000-0000-00003F060000}"/>
    <cellStyle name="Comma 7 7 6 2 2" xfId="2970" xr:uid="{00000000-0005-0000-0000-00004A170000}"/>
    <cellStyle name="Comma 7 7 6 2 2 3" xfId="12740" xr:uid="{00000000-0005-0000-0000-00009E630000}"/>
    <cellStyle name="Comma 7 7 6 2 3 2" xfId="8985" xr:uid="{00000000-0005-0000-0000-0000EF450000}"/>
    <cellStyle name="Comma 7 7 6 2 4" xfId="6797" xr:uid="{00000000-0005-0000-0000-0000F9340000}"/>
    <cellStyle name="Comma 7 7 6 2 5" xfId="5136" xr:uid="{00000000-0005-0000-0000-000040280000}"/>
    <cellStyle name="Comma 7 7 6 2 7" xfId="14906" xr:uid="{00000000-0005-0000-0000-000094740000}"/>
    <cellStyle name="Comma 7 7 6 3 2" xfId="6239" xr:uid="{00000000-0005-0000-0000-0000BB300000}"/>
    <cellStyle name="Comma 7 7 6 3 4" xfId="16008" xr:uid="{00000000-0005-0000-0000-00000F7D0000}"/>
    <cellStyle name="Comma 7 7 6 4 2" xfId="7354" xr:uid="{00000000-0005-0000-0000-000036390000}"/>
    <cellStyle name="Comma 7 7 6 5" xfId="3510" xr:uid="{00000000-0005-0000-0000-0000871B0000}"/>
    <cellStyle name="Comma 7 7 6 5 3" xfId="13280" xr:uid="{00000000-0005-0000-0000-0000DB670000}"/>
    <cellStyle name="Comma 7 7 6 6 2" xfId="10598" xr:uid="{00000000-0005-0000-0000-0000A7520000}"/>
    <cellStyle name="Comma 7 7 6 7" xfId="4578" xr:uid="{00000000-0005-0000-0000-000002240000}"/>
    <cellStyle name="Comma 7 7 6 9" xfId="14348" xr:uid="{00000000-0005-0000-0000-000056700000}"/>
    <cellStyle name="Comma 7 7 7 2" xfId="2505" xr:uid="{00000000-0005-0000-0000-0000B9130000}"/>
    <cellStyle name="Comma 7 7 7 2 3" xfId="12275" xr:uid="{00000000-0005-0000-0000-00000D600000}"/>
    <cellStyle name="Comma 7 7 7 3 2" xfId="8520" xr:uid="{00000000-0005-0000-0000-00005E420000}"/>
    <cellStyle name="Comma 7 7 7 4" xfId="6332" xr:uid="{00000000-0005-0000-0000-000068310000}"/>
    <cellStyle name="Comma 7 7 7 5" xfId="4671" xr:uid="{00000000-0005-0000-0000-0000AF240000}"/>
    <cellStyle name="Comma 7 7 7 7" xfId="14441" xr:uid="{00000000-0005-0000-0000-000003710000}"/>
    <cellStyle name="Comma 7 7 8 2" xfId="5773" xr:uid="{00000000-0005-0000-0000-00002A2D0000}"/>
    <cellStyle name="Comma 7 7 8 4" xfId="15542" xr:uid="{00000000-0005-0000-0000-00007E790000}"/>
    <cellStyle name="Comma 7 7 9 2" xfId="6888" xr:uid="{00000000-0005-0000-0000-0000A6350000}"/>
    <cellStyle name="Comma 7 8" xfId="109" xr:uid="{00000000-0005-0000-0000-0000C7000000}"/>
    <cellStyle name="Comma 7 8 10 2" xfId="7988" xr:uid="{00000000-0005-0000-0000-0000363E0000}"/>
    <cellStyle name="Comma 7 8 11" xfId="5242" xr:uid="{00000000-0005-0000-0000-000002290000}"/>
    <cellStyle name="Comma 7 8 11 3" xfId="15012" xr:uid="{00000000-0005-0000-0000-000056750000}"/>
    <cellStyle name="Comma 7 8 13" xfId="9091" xr:uid="{00000000-0005-0000-0000-0000B1460000}"/>
    <cellStyle name="Comma 7 8 2" xfId="326" xr:uid="{00000000-0005-0000-0000-00006B020000}"/>
    <cellStyle name="Comma 7 8 2 2 2" xfId="2612" xr:uid="{00000000-0005-0000-0000-000085140000}"/>
    <cellStyle name="Comma 7 8 2 2 2 3" xfId="12382" xr:uid="{00000000-0005-0000-0000-0000D9600000}"/>
    <cellStyle name="Comma 7 8 2 2 3 2" xfId="8627" xr:uid="{00000000-0005-0000-0000-00002A430000}"/>
    <cellStyle name="Comma 7 8 2 2 4" xfId="6439" xr:uid="{00000000-0005-0000-0000-000034320000}"/>
    <cellStyle name="Comma 7 8 2 2 5" xfId="4778" xr:uid="{00000000-0005-0000-0000-00007B250000}"/>
    <cellStyle name="Comma 7 8 2 2 7" xfId="14548" xr:uid="{00000000-0005-0000-0000-0000CF710000}"/>
    <cellStyle name="Comma 7 8 2 3 2" xfId="5880" xr:uid="{00000000-0005-0000-0000-0000F62D0000}"/>
    <cellStyle name="Comma 7 8 2 3 4" xfId="15650" xr:uid="{00000000-0005-0000-0000-00004A7A0000}"/>
    <cellStyle name="Comma 7 8 2 4 2" xfId="6995" xr:uid="{00000000-0005-0000-0000-000071360000}"/>
    <cellStyle name="Comma 7 8 2 5" xfId="3151" xr:uid="{00000000-0005-0000-0000-0000C2180000}"/>
    <cellStyle name="Comma 7 8 2 5 3" xfId="12921" xr:uid="{00000000-0005-0000-0000-000016650000}"/>
    <cellStyle name="Comma 7 8 2 6 2" xfId="10239" xr:uid="{00000000-0005-0000-0000-0000E24F0000}"/>
    <cellStyle name="Comma 7 8 2 7" xfId="4219" xr:uid="{00000000-0005-0000-0000-00003D210000}"/>
    <cellStyle name="Comma 7 8 2 9" xfId="13989" xr:uid="{00000000-0005-0000-0000-0000916D0000}"/>
    <cellStyle name="Comma 7 8 3 2" xfId="1626" xr:uid="{00000000-0005-0000-0000-0000C30C0000}"/>
    <cellStyle name="Comma 7 8 3 2 2 2" xfId="7625" xr:uid="{00000000-0005-0000-0000-0000683B0000}"/>
    <cellStyle name="Comma 7 8 3 2 3" xfId="3781" xr:uid="{00000000-0005-0000-0000-0000B91D0000}"/>
    <cellStyle name="Comma 7 8 3 2 3 3" xfId="13551" xr:uid="{00000000-0005-0000-0000-00000D6A0000}"/>
    <cellStyle name="Comma 7 8 3 2 4 2" xfId="11397" xr:uid="{00000000-0005-0000-0000-000017590000}"/>
    <cellStyle name="Comma 7 8 3 2 6" xfId="9801" xr:uid="{00000000-0005-0000-0000-00005E4C0000}"/>
    <cellStyle name="Comma 7 8 3 3" xfId="1098" xr:uid="{00000000-0005-0000-0000-000085080000}"/>
    <cellStyle name="Comma 7 8 3 3 3" xfId="10870" xr:uid="{00000000-0005-0000-0000-0000D9540000}"/>
    <cellStyle name="Comma 7 8 3 4" xfId="2156" xr:uid="{00000000-0005-0000-0000-000000110000}"/>
    <cellStyle name="Comma 7 8 3 4 3" xfId="11926" xr:uid="{00000000-0005-0000-0000-0000545D0000}"/>
    <cellStyle name="Comma 7 8 3 5 2" xfId="8171" xr:uid="{00000000-0005-0000-0000-0000A53F0000}"/>
    <cellStyle name="Comma 7 8 3 6" xfId="5425" xr:uid="{00000000-0005-0000-0000-0000712A0000}"/>
    <cellStyle name="Comma 7 8 3 6 3" xfId="15195" xr:uid="{00000000-0005-0000-0000-0000C5760000}"/>
    <cellStyle name="Comma 7 8 3 8" xfId="9274" xr:uid="{00000000-0005-0000-0000-000020480000}"/>
    <cellStyle name="Comma 7 8 4" xfId="592" xr:uid="{00000000-0005-0000-0000-00007B040000}"/>
    <cellStyle name="Comma 7 8 4 2 2" xfId="2798" xr:uid="{00000000-0005-0000-0000-0000F5150000}"/>
    <cellStyle name="Comma 7 8 4 2 2 3" xfId="12568" xr:uid="{00000000-0005-0000-0000-000049620000}"/>
    <cellStyle name="Comma 7 8 4 2 3 2" xfId="8813" xr:uid="{00000000-0005-0000-0000-00009A440000}"/>
    <cellStyle name="Comma 7 8 4 2 4" xfId="6625" xr:uid="{00000000-0005-0000-0000-0000A4330000}"/>
    <cellStyle name="Comma 7 8 4 2 5" xfId="4964" xr:uid="{00000000-0005-0000-0000-0000EB260000}"/>
    <cellStyle name="Comma 7 8 4 2 7" xfId="14734" xr:uid="{00000000-0005-0000-0000-00003F730000}"/>
    <cellStyle name="Comma 7 8 4 3 2" xfId="6066" xr:uid="{00000000-0005-0000-0000-0000662F0000}"/>
    <cellStyle name="Comma 7 8 4 3 4" xfId="15836" xr:uid="{00000000-0005-0000-0000-0000BA7B0000}"/>
    <cellStyle name="Comma 7 8 4 4 2" xfId="7181" xr:uid="{00000000-0005-0000-0000-0000E1370000}"/>
    <cellStyle name="Comma 7 8 4 5" xfId="3337" xr:uid="{00000000-0005-0000-0000-0000321A0000}"/>
    <cellStyle name="Comma 7 8 4 5 3" xfId="13107" xr:uid="{00000000-0005-0000-0000-000086660000}"/>
    <cellStyle name="Comma 7 8 4 6 2" xfId="10425" xr:uid="{00000000-0005-0000-0000-000052510000}"/>
    <cellStyle name="Comma 7 8 4 7" xfId="4405" xr:uid="{00000000-0005-0000-0000-0000AD220000}"/>
    <cellStyle name="Comma 7 8 4 9" xfId="14175" xr:uid="{00000000-0005-0000-0000-0000016F0000}"/>
    <cellStyle name="Comma 7 8 5 2" xfId="1808" xr:uid="{00000000-0005-0000-0000-00002F0E0000}"/>
    <cellStyle name="Comma 7 8 5 2 2 2" xfId="7807" xr:uid="{00000000-0005-0000-0000-0000D43C0000}"/>
    <cellStyle name="Comma 7 8 5 2 3" xfId="3963" xr:uid="{00000000-0005-0000-0000-0000251F0000}"/>
    <cellStyle name="Comma 7 8 5 2 3 3" xfId="13733" xr:uid="{00000000-0005-0000-0000-0000796B0000}"/>
    <cellStyle name="Comma 7 8 5 2 4 2" xfId="11579" xr:uid="{00000000-0005-0000-0000-0000835A0000}"/>
    <cellStyle name="Comma 7 8 5 2 6" xfId="9983" xr:uid="{00000000-0005-0000-0000-0000CA4D0000}"/>
    <cellStyle name="Comma 7 8 5 3" xfId="1280" xr:uid="{00000000-0005-0000-0000-0000F1090000}"/>
    <cellStyle name="Comma 7 8 5 3 3" xfId="11052" xr:uid="{00000000-0005-0000-0000-000045560000}"/>
    <cellStyle name="Comma 7 8 5 4" xfId="2338" xr:uid="{00000000-0005-0000-0000-00006C120000}"/>
    <cellStyle name="Comma 7 8 5 4 3" xfId="12108" xr:uid="{00000000-0005-0000-0000-0000C05E0000}"/>
    <cellStyle name="Comma 7 8 5 5 2" xfId="8353" xr:uid="{00000000-0005-0000-0000-000011410000}"/>
    <cellStyle name="Comma 7 8 5 6" xfId="5607" xr:uid="{00000000-0005-0000-0000-0000DD2B0000}"/>
    <cellStyle name="Comma 7 8 5 6 3" xfId="15377" xr:uid="{00000000-0005-0000-0000-000031780000}"/>
    <cellStyle name="Comma 7 8 5 8" xfId="9456" xr:uid="{00000000-0005-0000-0000-00008C490000}"/>
    <cellStyle name="Comma 7 8 6" xfId="826" xr:uid="{00000000-0005-0000-0000-000054060000}"/>
    <cellStyle name="Comma 7 8 6 2 2" xfId="2979" xr:uid="{00000000-0005-0000-0000-00005F170000}"/>
    <cellStyle name="Comma 7 8 6 2 2 3" xfId="12749" xr:uid="{00000000-0005-0000-0000-0000B3630000}"/>
    <cellStyle name="Comma 7 8 6 2 3 2" xfId="8994" xr:uid="{00000000-0005-0000-0000-000004460000}"/>
    <cellStyle name="Comma 7 8 6 2 4" xfId="6806" xr:uid="{00000000-0005-0000-0000-00000E350000}"/>
    <cellStyle name="Comma 7 8 6 2 5" xfId="5145" xr:uid="{00000000-0005-0000-0000-000055280000}"/>
    <cellStyle name="Comma 7 8 6 2 7" xfId="14915" xr:uid="{00000000-0005-0000-0000-0000A9740000}"/>
    <cellStyle name="Comma 7 8 6 3 2" xfId="6248" xr:uid="{00000000-0005-0000-0000-0000D0300000}"/>
    <cellStyle name="Comma 7 8 6 4" xfId="2421" xr:uid="{00000000-0005-0000-0000-000021130000}"/>
    <cellStyle name="Comma 7 8 6 4 3" xfId="12191" xr:uid="{00000000-0005-0000-0000-0000755F0000}"/>
    <cellStyle name="Comma 7 8 6 5 2" xfId="8436" xr:uid="{00000000-0005-0000-0000-0000C6410000}"/>
    <cellStyle name="Comma 7 8 6 6" xfId="5690" xr:uid="{00000000-0005-0000-0000-0000922C0000}"/>
    <cellStyle name="Comma 7 8 6 6 3" xfId="15460" xr:uid="{00000000-0005-0000-0000-0000E6780000}"/>
    <cellStyle name="Comma 7 8 6 8" xfId="9539" xr:uid="{00000000-0005-0000-0000-0000414A0000}"/>
    <cellStyle name="Comma 7 8 7" xfId="1444" xr:uid="{00000000-0005-0000-0000-0000530B0000}"/>
    <cellStyle name="Comma 7 8 7 2 2" xfId="7443" xr:uid="{00000000-0005-0000-0000-0000F8390000}"/>
    <cellStyle name="Comma 7 8 7 3" xfId="3599" xr:uid="{00000000-0005-0000-0000-0000491C0000}"/>
    <cellStyle name="Comma 7 8 7 3 3" xfId="13369" xr:uid="{00000000-0005-0000-0000-00009D680000}"/>
    <cellStyle name="Comma 7 8 7 4 2" xfId="11215" xr:uid="{00000000-0005-0000-0000-0000A7570000}"/>
    <cellStyle name="Comma 7 8 7 6" xfId="9619" xr:uid="{00000000-0005-0000-0000-0000EE4A0000}"/>
    <cellStyle name="Comma 7 8 8" xfId="916" xr:uid="{00000000-0005-0000-0000-000015070000}"/>
    <cellStyle name="Comma 7 8 8 3" xfId="10688" xr:uid="{00000000-0005-0000-0000-000069530000}"/>
    <cellStyle name="Comma 7 8 9" xfId="1974" xr:uid="{00000000-0005-0000-0000-0000910F0000}"/>
    <cellStyle name="Comma 7 8 9 3" xfId="11745" xr:uid="{00000000-0005-0000-0000-0000E55B0000}"/>
    <cellStyle name="Comma 7 9 10" xfId="3062" xr:uid="{00000000-0005-0000-0000-00001C180000}"/>
    <cellStyle name="Comma 7 9 10 3" xfId="12832" xr:uid="{00000000-0005-0000-0000-000070640000}"/>
    <cellStyle name="Comma 7 9 11 2" xfId="10150" xr:uid="{00000000-0005-0000-0000-00003C4F0000}"/>
    <cellStyle name="Comma 7 9 12" xfId="4130" xr:uid="{00000000-0005-0000-0000-000097200000}"/>
    <cellStyle name="Comma 7 9 14" xfId="13900" xr:uid="{00000000-0005-0000-0000-0000EB6C0000}"/>
    <cellStyle name="Comma 7 9 2 2" xfId="1536" xr:uid="{00000000-0005-0000-0000-00001A0C0000}"/>
    <cellStyle name="Comma 7 9 2 2 2 2" xfId="7535" xr:uid="{00000000-0005-0000-0000-0000BF3A0000}"/>
    <cellStyle name="Comma 7 9 2 2 3" xfId="3691" xr:uid="{00000000-0005-0000-0000-0000101D0000}"/>
    <cellStyle name="Comma 7 9 2 2 3 3" xfId="13461" xr:uid="{00000000-0005-0000-0000-000064690000}"/>
    <cellStyle name="Comma 7 9 2 2 4 2" xfId="11307" xr:uid="{00000000-0005-0000-0000-00006E580000}"/>
    <cellStyle name="Comma 7 9 2 2 6" xfId="9711" xr:uid="{00000000-0005-0000-0000-0000B54B0000}"/>
    <cellStyle name="Comma 7 9 2 3" xfId="1008" xr:uid="{00000000-0005-0000-0000-0000DC070000}"/>
    <cellStyle name="Comma 7 9 2 3 3" xfId="10780" xr:uid="{00000000-0005-0000-0000-000030540000}"/>
    <cellStyle name="Comma 7 9 2 4" xfId="2066" xr:uid="{00000000-0005-0000-0000-000057100000}"/>
    <cellStyle name="Comma 7 9 2 4 3" xfId="11836" xr:uid="{00000000-0005-0000-0000-0000AB5C0000}"/>
    <cellStyle name="Comma 7 9 2 5 2" xfId="8081" xr:uid="{00000000-0005-0000-0000-0000FC3E0000}"/>
    <cellStyle name="Comma 7 9 2 6" xfId="5335" xr:uid="{00000000-0005-0000-0000-0000C8290000}"/>
    <cellStyle name="Comma 7 9 2 6 3" xfId="15105" xr:uid="{00000000-0005-0000-0000-00001C760000}"/>
    <cellStyle name="Comma 7 9 2 8" xfId="9184" xr:uid="{00000000-0005-0000-0000-000077470000}"/>
    <cellStyle name="Comma 7 9 3" xfId="474" xr:uid="{00000000-0005-0000-0000-0000A0030000}"/>
    <cellStyle name="Comma 7 9 3 2 2" xfId="2707" xr:uid="{00000000-0005-0000-0000-00004E150000}"/>
    <cellStyle name="Comma 7 9 3 2 2 3" xfId="12477" xr:uid="{00000000-0005-0000-0000-0000A2610000}"/>
    <cellStyle name="Comma 7 9 3 2 3 2" xfId="8722" xr:uid="{00000000-0005-0000-0000-0000F3430000}"/>
    <cellStyle name="Comma 7 9 3 2 4" xfId="6534" xr:uid="{00000000-0005-0000-0000-0000FD320000}"/>
    <cellStyle name="Comma 7 9 3 2 5" xfId="4873" xr:uid="{00000000-0005-0000-0000-000044260000}"/>
    <cellStyle name="Comma 7 9 3 2 7" xfId="14643" xr:uid="{00000000-0005-0000-0000-000098720000}"/>
    <cellStyle name="Comma 7 9 3 3 2" xfId="5975" xr:uid="{00000000-0005-0000-0000-0000BF2E0000}"/>
    <cellStyle name="Comma 7 9 3 3 4" xfId="15745" xr:uid="{00000000-0005-0000-0000-0000137B0000}"/>
    <cellStyle name="Comma 7 9 3 4 2" xfId="7090" xr:uid="{00000000-0005-0000-0000-00003A370000}"/>
    <cellStyle name="Comma 7 9 3 5" xfId="3246" xr:uid="{00000000-0005-0000-0000-00008B190000}"/>
    <cellStyle name="Comma 7 9 3 5 3" xfId="13016" xr:uid="{00000000-0005-0000-0000-0000DF650000}"/>
    <cellStyle name="Comma 7 9 3 6 2" xfId="10334" xr:uid="{00000000-0005-0000-0000-0000AB500000}"/>
    <cellStyle name="Comma 7 9 3 7" xfId="4314" xr:uid="{00000000-0005-0000-0000-000006220000}"/>
    <cellStyle name="Comma 7 9 3 9" xfId="14084" xr:uid="{00000000-0005-0000-0000-00005A6E0000}"/>
    <cellStyle name="Comma 7 9 4 2" xfId="1718" xr:uid="{00000000-0005-0000-0000-00008A0D0000}"/>
    <cellStyle name="Comma 7 9 4 2 2 2" xfId="7717" xr:uid="{00000000-0005-0000-0000-00002F3C0000}"/>
    <cellStyle name="Comma 7 9 4 2 3" xfId="3873" xr:uid="{00000000-0005-0000-0000-0000801E0000}"/>
    <cellStyle name="Comma 7 9 4 2 3 3" xfId="13643" xr:uid="{00000000-0005-0000-0000-0000D46A0000}"/>
    <cellStyle name="Comma 7 9 4 2 4 2" xfId="11489" xr:uid="{00000000-0005-0000-0000-0000DE590000}"/>
    <cellStyle name="Comma 7 9 4 2 6" xfId="9893" xr:uid="{00000000-0005-0000-0000-0000254D0000}"/>
    <cellStyle name="Comma 7 9 4 3" xfId="1190" xr:uid="{00000000-0005-0000-0000-00004C090000}"/>
    <cellStyle name="Comma 7 9 4 3 3" xfId="10962" xr:uid="{00000000-0005-0000-0000-0000A0550000}"/>
    <cellStyle name="Comma 7 9 4 4" xfId="2248" xr:uid="{00000000-0005-0000-0000-0000C7110000}"/>
    <cellStyle name="Comma 7 9 4 4 3" xfId="12018" xr:uid="{00000000-0005-0000-0000-00001B5E0000}"/>
    <cellStyle name="Comma 7 9 4 5 2" xfId="8263" xr:uid="{00000000-0005-0000-0000-00006C400000}"/>
    <cellStyle name="Comma 7 9 4 6" xfId="5517" xr:uid="{00000000-0005-0000-0000-0000382B0000}"/>
    <cellStyle name="Comma 7 9 4 6 3" xfId="15287" xr:uid="{00000000-0005-0000-0000-00008C770000}"/>
    <cellStyle name="Comma 7 9 4 8" xfId="9366" xr:uid="{00000000-0005-0000-0000-0000E7480000}"/>
    <cellStyle name="Comma 7 9 5" xfId="710" xr:uid="{00000000-0005-0000-0000-000079050000}"/>
    <cellStyle name="Comma 7 9 5 2 2" xfId="2889" xr:uid="{00000000-0005-0000-0000-0000BA160000}"/>
    <cellStyle name="Comma 7 9 5 2 2 3" xfId="12659" xr:uid="{00000000-0005-0000-0000-00000E630000}"/>
    <cellStyle name="Comma 7 9 5 2 3 2" xfId="8904" xr:uid="{00000000-0005-0000-0000-00005F450000}"/>
    <cellStyle name="Comma 7 9 5 2 4" xfId="6716" xr:uid="{00000000-0005-0000-0000-000069340000}"/>
    <cellStyle name="Comma 7 9 5 2 5" xfId="5055" xr:uid="{00000000-0005-0000-0000-0000B0270000}"/>
    <cellStyle name="Comma 7 9 5 2 7" xfId="14825" xr:uid="{00000000-0005-0000-0000-000004740000}"/>
    <cellStyle name="Comma 7 9 5 3 2" xfId="6157" xr:uid="{00000000-0005-0000-0000-00002B300000}"/>
    <cellStyle name="Comma 7 9 5 3 4" xfId="15927" xr:uid="{00000000-0005-0000-0000-00007F7C0000}"/>
    <cellStyle name="Comma 7 9 5 4 2" xfId="7272" xr:uid="{00000000-0005-0000-0000-0000A6380000}"/>
    <cellStyle name="Comma 7 9 5 5" xfId="3428" xr:uid="{00000000-0005-0000-0000-0000F71A0000}"/>
    <cellStyle name="Comma 7 9 5 5 3" xfId="13198" xr:uid="{00000000-0005-0000-0000-00004B670000}"/>
    <cellStyle name="Comma 7 9 5 6 2" xfId="10516" xr:uid="{00000000-0005-0000-0000-000017520000}"/>
    <cellStyle name="Comma 7 9 5 7" xfId="4496" xr:uid="{00000000-0005-0000-0000-000072230000}"/>
    <cellStyle name="Comma 7 9 5 9" xfId="14266" xr:uid="{00000000-0005-0000-0000-0000C66F0000}"/>
    <cellStyle name="Comma 7 9 6 2" xfId="1899" xr:uid="{00000000-0005-0000-0000-0000F40E0000}"/>
    <cellStyle name="Comma 7 9 6 2 2 2" xfId="7898" xr:uid="{00000000-0005-0000-0000-0000993D0000}"/>
    <cellStyle name="Comma 7 9 6 2 3" xfId="4054" xr:uid="{00000000-0005-0000-0000-0000EA1F0000}"/>
    <cellStyle name="Comma 7 9 6 2 3 3" xfId="13824" xr:uid="{00000000-0005-0000-0000-00003E6C0000}"/>
    <cellStyle name="Comma 7 9 6 2 4 2" xfId="11670" xr:uid="{00000000-0005-0000-0000-0000485B0000}"/>
    <cellStyle name="Comma 7 9 6 2 6" xfId="10074" xr:uid="{00000000-0005-0000-0000-00008F4E0000}"/>
    <cellStyle name="Comma 7 9 6 3" xfId="1371" xr:uid="{00000000-0005-0000-0000-0000B60A0000}"/>
    <cellStyle name="Comma 7 9 6 3 3" xfId="11142" xr:uid="{00000000-0005-0000-0000-00000A570000}"/>
    <cellStyle name="Comma 7 9 6 4 2" xfId="7370" xr:uid="{00000000-0005-0000-0000-00005B390000}"/>
    <cellStyle name="Comma 7 9 6 5" xfId="3526" xr:uid="{00000000-0005-0000-0000-0000AC1B0000}"/>
    <cellStyle name="Comma 7 9 6 5 3" xfId="13296" xr:uid="{00000000-0005-0000-0000-000000680000}"/>
    <cellStyle name="Comma 7 9 6 6 2" xfId="10614" xr:uid="{00000000-0005-0000-0000-0000CC520000}"/>
    <cellStyle name="Comma 7 9 6 7" xfId="4594" xr:uid="{00000000-0005-0000-0000-000027240000}"/>
    <cellStyle name="Comma 7 9 6 9" xfId="14364" xr:uid="{00000000-0005-0000-0000-00007B700000}"/>
    <cellStyle name="Comma 7 9 7 2" xfId="2521" xr:uid="{00000000-0005-0000-0000-0000DE130000}"/>
    <cellStyle name="Comma 7 9 7 2 3" xfId="12291" xr:uid="{00000000-0005-0000-0000-000032600000}"/>
    <cellStyle name="Comma 7 9 7 3 2" xfId="8536" xr:uid="{00000000-0005-0000-0000-000083420000}"/>
    <cellStyle name="Comma 7 9 7 4" xfId="6348" xr:uid="{00000000-0005-0000-0000-00008D310000}"/>
    <cellStyle name="Comma 7 9 7 5" xfId="4687" xr:uid="{00000000-0005-0000-0000-0000D4240000}"/>
    <cellStyle name="Comma 7 9 7 7" xfId="14457" xr:uid="{00000000-0005-0000-0000-000028710000}"/>
    <cellStyle name="Comma 7 9 8 2" xfId="5789" xr:uid="{00000000-0005-0000-0000-00004F2D0000}"/>
    <cellStyle name="Comma 7 9 8 4" xfId="15559" xr:uid="{00000000-0005-0000-0000-0000A3790000}"/>
    <cellStyle name="Comma 7 9 9 2" xfId="6905" xr:uid="{00000000-0005-0000-0000-0000CB350000}"/>
    <cellStyle name="Comma 70" xfId="640" xr:uid="{00000000-0005-0000-0000-0000DB040000}"/>
    <cellStyle name="Comma 70 2 2" xfId="2838" xr:uid="{00000000-0005-0000-0000-000043160000}"/>
    <cellStyle name="Comma 70 2 2 3" xfId="12608" xr:uid="{00000000-0005-0000-0000-000097620000}"/>
    <cellStyle name="Comma 70 2 3 2" xfId="8853" xr:uid="{00000000-0005-0000-0000-0000E8440000}"/>
    <cellStyle name="Comma 70 2 4" xfId="6665" xr:uid="{00000000-0005-0000-0000-0000F2330000}"/>
    <cellStyle name="Comma 70 2 5" xfId="5004" xr:uid="{00000000-0005-0000-0000-000039270000}"/>
    <cellStyle name="Comma 70 2 7" xfId="14774" xr:uid="{00000000-0005-0000-0000-00008D730000}"/>
    <cellStyle name="Comma 70 3 2" xfId="6106" xr:uid="{00000000-0005-0000-0000-0000B42F0000}"/>
    <cellStyle name="Comma 70 3 4" xfId="15876" xr:uid="{00000000-0005-0000-0000-0000087C0000}"/>
    <cellStyle name="Comma 70 4 2" xfId="7221" xr:uid="{00000000-0005-0000-0000-00002F380000}"/>
    <cellStyle name="Comma 70 5" xfId="3377" xr:uid="{00000000-0005-0000-0000-0000801A0000}"/>
    <cellStyle name="Comma 70 5 3" xfId="13147" xr:uid="{00000000-0005-0000-0000-0000D4660000}"/>
    <cellStyle name="Comma 70 6 2" xfId="10465" xr:uid="{00000000-0005-0000-0000-0000A0510000}"/>
    <cellStyle name="Comma 70 7" xfId="4445" xr:uid="{00000000-0005-0000-0000-0000FB220000}"/>
    <cellStyle name="Comma 70 9" xfId="14215" xr:uid="{00000000-0005-0000-0000-00004F6F0000}"/>
    <cellStyle name="Comma 71 2" xfId="1843" xr:uid="{00000000-0005-0000-0000-0000720E0000}"/>
    <cellStyle name="Comma 71 2 2 2" xfId="7842" xr:uid="{00000000-0005-0000-0000-0000173D0000}"/>
    <cellStyle name="Comma 71 2 3" xfId="3998" xr:uid="{00000000-0005-0000-0000-0000681F0000}"/>
    <cellStyle name="Comma 71 2 3 3" xfId="13768" xr:uid="{00000000-0005-0000-0000-0000BC6B0000}"/>
    <cellStyle name="Comma 71 2 4 2" xfId="11614" xr:uid="{00000000-0005-0000-0000-0000C65A0000}"/>
    <cellStyle name="Comma 71 2 6" xfId="10018" xr:uid="{00000000-0005-0000-0000-00000D4E0000}"/>
    <cellStyle name="Comma 71 3" xfId="1315" xr:uid="{00000000-0005-0000-0000-0000340A0000}"/>
    <cellStyle name="Comma 71 3 3" xfId="11086" xr:uid="{00000000-0005-0000-0000-000088560000}"/>
    <cellStyle name="Comma 71 4" xfId="2372" xr:uid="{00000000-0005-0000-0000-0000AF120000}"/>
    <cellStyle name="Comma 71 4 3" xfId="12142" xr:uid="{00000000-0005-0000-0000-0000035F0000}"/>
    <cellStyle name="Comma 71 5 2" xfId="8387" xr:uid="{00000000-0005-0000-0000-000054410000}"/>
    <cellStyle name="Comma 71 6" xfId="5641" xr:uid="{00000000-0005-0000-0000-0000202C0000}"/>
    <cellStyle name="Comma 71 6 3" xfId="15411" xr:uid="{00000000-0005-0000-0000-000074780000}"/>
    <cellStyle name="Comma 71 8" xfId="9490" xr:uid="{00000000-0005-0000-0000-0000CF490000}"/>
    <cellStyle name="Comma 72" xfId="739" xr:uid="{00000000-0005-0000-0000-0000B4050000}"/>
    <cellStyle name="Comma 72 2 2" xfId="2914" xr:uid="{00000000-0005-0000-0000-0000EE160000}"/>
    <cellStyle name="Comma 72 2 2 3" xfId="12684" xr:uid="{00000000-0005-0000-0000-000042630000}"/>
    <cellStyle name="Comma 72 2 3 2" xfId="8929" xr:uid="{00000000-0005-0000-0000-000093450000}"/>
    <cellStyle name="Comma 72 2 4" xfId="6741" xr:uid="{00000000-0005-0000-0000-00009D340000}"/>
    <cellStyle name="Comma 72 2 5" xfId="5080" xr:uid="{00000000-0005-0000-0000-0000E4270000}"/>
    <cellStyle name="Comma 72 2 7" xfId="14850" xr:uid="{00000000-0005-0000-0000-000038740000}"/>
    <cellStyle name="Comma 72 3 2" xfId="6183" xr:uid="{00000000-0005-0000-0000-00005F300000}"/>
    <cellStyle name="Comma 72 3 4" xfId="15952" xr:uid="{00000000-0005-0000-0000-0000B37C0000}"/>
    <cellStyle name="Comma 72 4 2" xfId="7298" xr:uid="{00000000-0005-0000-0000-0000DA380000}"/>
    <cellStyle name="Comma 72 5" xfId="3454" xr:uid="{00000000-0005-0000-0000-00002B1B0000}"/>
    <cellStyle name="Comma 72 5 3" xfId="13224" xr:uid="{00000000-0005-0000-0000-00007F670000}"/>
    <cellStyle name="Comma 72 6 2" xfId="10542" xr:uid="{00000000-0005-0000-0000-00004B520000}"/>
    <cellStyle name="Comma 72 7" xfId="4522" xr:uid="{00000000-0005-0000-0000-0000A6230000}"/>
    <cellStyle name="Comma 72 9" xfId="14292" xr:uid="{00000000-0005-0000-0000-0000FA6F0000}"/>
    <cellStyle name="Comma 73 2" xfId="1922" xr:uid="{00000000-0005-0000-0000-0000210F0000}"/>
    <cellStyle name="Comma 73 2 2 2" xfId="7921" xr:uid="{00000000-0005-0000-0000-0000C63D0000}"/>
    <cellStyle name="Comma 73 2 3" xfId="4077" xr:uid="{00000000-0005-0000-0000-000017200000}"/>
    <cellStyle name="Comma 73 2 3 3" xfId="13847" xr:uid="{00000000-0005-0000-0000-00006B6C0000}"/>
    <cellStyle name="Comma 73 2 4 2" xfId="11693" xr:uid="{00000000-0005-0000-0000-0000755B0000}"/>
    <cellStyle name="Comma 73 2 6" xfId="10097" xr:uid="{00000000-0005-0000-0000-0000BC4E0000}"/>
    <cellStyle name="Comma 73 3" xfId="1394" xr:uid="{00000000-0005-0000-0000-0000E30A0000}"/>
    <cellStyle name="Comma 73 3 3" xfId="11165" xr:uid="{00000000-0005-0000-0000-000037570000}"/>
    <cellStyle name="Comma 73 4 2" xfId="7393" xr:uid="{00000000-0005-0000-0000-000088390000}"/>
    <cellStyle name="Comma 73 5" xfId="3549" xr:uid="{00000000-0005-0000-0000-0000D91B0000}"/>
    <cellStyle name="Comma 73 5 3" xfId="13319" xr:uid="{00000000-0005-0000-0000-00002D680000}"/>
    <cellStyle name="Comma 73 6 2" xfId="10637" xr:uid="{00000000-0005-0000-0000-0000F9520000}"/>
    <cellStyle name="Comma 73 7" xfId="4617" xr:uid="{00000000-0005-0000-0000-000054240000}"/>
    <cellStyle name="Comma 73 9" xfId="14387" xr:uid="{00000000-0005-0000-0000-0000A8700000}"/>
    <cellStyle name="Comma 74 2" xfId="1848" xr:uid="{00000000-0005-0000-0000-00007C0E0000}"/>
    <cellStyle name="Comma 74 2 2 2" xfId="7847" xr:uid="{00000000-0005-0000-0000-0000213D0000}"/>
    <cellStyle name="Comma 74 2 3" xfId="4003" xr:uid="{00000000-0005-0000-0000-0000721F0000}"/>
    <cellStyle name="Comma 74 2 3 3" xfId="13773" xr:uid="{00000000-0005-0000-0000-0000C66B0000}"/>
    <cellStyle name="Comma 74 2 4 2" xfId="11619" xr:uid="{00000000-0005-0000-0000-0000D05A0000}"/>
    <cellStyle name="Comma 74 2 6" xfId="10023" xr:uid="{00000000-0005-0000-0000-0000174E0000}"/>
    <cellStyle name="Comma 74 3" xfId="1320" xr:uid="{00000000-0005-0000-0000-00003E0A0000}"/>
    <cellStyle name="Comma 74 3 3" xfId="11091" xr:uid="{00000000-0005-0000-0000-000092560000}"/>
    <cellStyle name="Comma 74 4" xfId="2377" xr:uid="{00000000-0005-0000-0000-0000B9120000}"/>
    <cellStyle name="Comma 74 4 3" xfId="12147" xr:uid="{00000000-0005-0000-0000-00000D5F0000}"/>
    <cellStyle name="Comma 74 5 2" xfId="8392" xr:uid="{00000000-0005-0000-0000-00005E410000}"/>
    <cellStyle name="Comma 74 6" xfId="5646" xr:uid="{00000000-0005-0000-0000-00002A2C0000}"/>
    <cellStyle name="Comma 74 6 3" xfId="15416" xr:uid="{00000000-0005-0000-0000-00007E780000}"/>
    <cellStyle name="Comma 74 8" xfId="9495" xr:uid="{00000000-0005-0000-0000-0000D9490000}"/>
    <cellStyle name="Comma 75" xfId="747" xr:uid="{00000000-0005-0000-0000-0000C6050000}"/>
    <cellStyle name="Comma 75 2 2" xfId="2919" xr:uid="{00000000-0005-0000-0000-0000F8160000}"/>
    <cellStyle name="Comma 75 2 2 3" xfId="12689" xr:uid="{00000000-0005-0000-0000-00004C630000}"/>
    <cellStyle name="Comma 75 2 3 2" xfId="8934" xr:uid="{00000000-0005-0000-0000-00009D450000}"/>
    <cellStyle name="Comma 75 2 4" xfId="6746" xr:uid="{00000000-0005-0000-0000-0000A7340000}"/>
    <cellStyle name="Comma 75 2 5" xfId="5085" xr:uid="{00000000-0005-0000-0000-0000EE270000}"/>
    <cellStyle name="Comma 75 2 7" xfId="14855" xr:uid="{00000000-0005-0000-0000-000042740000}"/>
    <cellStyle name="Comma 75 3 2" xfId="6188" xr:uid="{00000000-0005-0000-0000-000069300000}"/>
    <cellStyle name="Comma 75 3 4" xfId="15957" xr:uid="{00000000-0005-0000-0000-0000BD7C0000}"/>
    <cellStyle name="Comma 75 4 2" xfId="7303" xr:uid="{00000000-0005-0000-0000-0000E4380000}"/>
    <cellStyle name="Comma 75 5" xfId="3459" xr:uid="{00000000-0005-0000-0000-0000351B0000}"/>
    <cellStyle name="Comma 75 5 3" xfId="13229" xr:uid="{00000000-0005-0000-0000-000089670000}"/>
    <cellStyle name="Comma 75 6 2" xfId="10547" xr:uid="{00000000-0005-0000-0000-000055520000}"/>
    <cellStyle name="Comma 75 7" xfId="4527" xr:uid="{00000000-0005-0000-0000-0000B0230000}"/>
    <cellStyle name="Comma 75 9" xfId="14297" xr:uid="{00000000-0005-0000-0000-000004700000}"/>
    <cellStyle name="Comma 76 2" xfId="1925" xr:uid="{00000000-0005-0000-0000-0000270F0000}"/>
    <cellStyle name="Comma 76 2 2 2" xfId="7924" xr:uid="{00000000-0005-0000-0000-0000CC3D0000}"/>
    <cellStyle name="Comma 76 2 3" xfId="4080" xr:uid="{00000000-0005-0000-0000-00001D200000}"/>
    <cellStyle name="Comma 76 2 3 3" xfId="13850" xr:uid="{00000000-0005-0000-0000-0000716C0000}"/>
    <cellStyle name="Comma 76 2 4 2" xfId="11696" xr:uid="{00000000-0005-0000-0000-00007B5B0000}"/>
    <cellStyle name="Comma 76 2 6" xfId="10100" xr:uid="{00000000-0005-0000-0000-0000C24E0000}"/>
    <cellStyle name="Comma 76 3" xfId="1397" xr:uid="{00000000-0005-0000-0000-0000E90A0000}"/>
    <cellStyle name="Comma 76 3 3" xfId="11168" xr:uid="{00000000-0005-0000-0000-00003D570000}"/>
    <cellStyle name="Comma 76 4 2" xfId="7396" xr:uid="{00000000-0005-0000-0000-00008E390000}"/>
    <cellStyle name="Comma 76 5" xfId="3552" xr:uid="{00000000-0005-0000-0000-0000DF1B0000}"/>
    <cellStyle name="Comma 76 5 3" xfId="13322" xr:uid="{00000000-0005-0000-0000-000033680000}"/>
    <cellStyle name="Comma 76 6 2" xfId="10640" xr:uid="{00000000-0005-0000-0000-0000FF520000}"/>
    <cellStyle name="Comma 76 7" xfId="4620" xr:uid="{00000000-0005-0000-0000-00005A240000}"/>
    <cellStyle name="Comma 76 9" xfId="14390" xr:uid="{00000000-0005-0000-0000-0000AE700000}"/>
    <cellStyle name="Comma 8 10" xfId="3015" xr:uid="{00000000-0005-0000-0000-0000AB170000}"/>
    <cellStyle name="Comma 8 10 3" xfId="12785" xr:uid="{00000000-0005-0000-0000-0000FF630000}"/>
    <cellStyle name="Comma 8 11 2" xfId="10103" xr:uid="{00000000-0005-0000-0000-0000CB4E0000}"/>
    <cellStyle name="Comma 8 12" xfId="4083" xr:uid="{00000000-0005-0000-0000-000026200000}"/>
    <cellStyle name="Comma 8 14" xfId="13853" xr:uid="{00000000-0005-0000-0000-00007A6C0000}"/>
    <cellStyle name="Comma 8 2 2" xfId="1488" xr:uid="{00000000-0005-0000-0000-0000A80B0000}"/>
    <cellStyle name="Comma 8 2 2 2 2" xfId="7487" xr:uid="{00000000-0005-0000-0000-00004D3A0000}"/>
    <cellStyle name="Comma 8 2 2 3" xfId="3643" xr:uid="{00000000-0005-0000-0000-00009E1C0000}"/>
    <cellStyle name="Comma 8 2 2 3 3" xfId="13413" xr:uid="{00000000-0005-0000-0000-0000F2680000}"/>
    <cellStyle name="Comma 8 2 2 4 2" xfId="11259" xr:uid="{00000000-0005-0000-0000-0000FC570000}"/>
    <cellStyle name="Comma 8 2 2 6" xfId="9663" xr:uid="{00000000-0005-0000-0000-0000434B0000}"/>
    <cellStyle name="Comma 8 2 3" xfId="960" xr:uid="{00000000-0005-0000-0000-00006A070000}"/>
    <cellStyle name="Comma 8 2 3 3" xfId="10732" xr:uid="{00000000-0005-0000-0000-0000BE530000}"/>
    <cellStyle name="Comma 8 2 4" xfId="2018" xr:uid="{00000000-0005-0000-0000-0000E50F0000}"/>
    <cellStyle name="Comma 8 2 4 3" xfId="11788" xr:uid="{00000000-0005-0000-0000-0000395C0000}"/>
    <cellStyle name="Comma 8 2 5 2" xfId="8033" xr:uid="{00000000-0005-0000-0000-00008A3E0000}"/>
    <cellStyle name="Comma 8 2 6" xfId="5287" xr:uid="{00000000-0005-0000-0000-000056290000}"/>
    <cellStyle name="Comma 8 2 6 3" xfId="15057" xr:uid="{00000000-0005-0000-0000-0000AA750000}"/>
    <cellStyle name="Comma 8 2 8" xfId="9136" xr:uid="{00000000-0005-0000-0000-000005470000}"/>
    <cellStyle name="Comma 8 3" xfId="427" xr:uid="{00000000-0005-0000-0000-00002F030000}"/>
    <cellStyle name="Comma 8 3 2 2" xfId="2660" xr:uid="{00000000-0005-0000-0000-0000DD140000}"/>
    <cellStyle name="Comma 8 3 2 2 3" xfId="12430" xr:uid="{00000000-0005-0000-0000-000031610000}"/>
    <cellStyle name="Comma 8 3 2 3 2" xfId="8675" xr:uid="{00000000-0005-0000-0000-000082430000}"/>
    <cellStyle name="Comma 8 3 2 4" xfId="6487" xr:uid="{00000000-0005-0000-0000-00008C320000}"/>
    <cellStyle name="Comma 8 3 2 5" xfId="4826" xr:uid="{00000000-0005-0000-0000-0000D3250000}"/>
    <cellStyle name="Comma 8 3 2 7" xfId="14596" xr:uid="{00000000-0005-0000-0000-000027720000}"/>
    <cellStyle name="Comma 8 3 3 2" xfId="5928" xr:uid="{00000000-0005-0000-0000-00004E2E0000}"/>
    <cellStyle name="Comma 8 3 3 4" xfId="15698" xr:uid="{00000000-0005-0000-0000-0000A27A0000}"/>
    <cellStyle name="Comma 8 3 4 2" xfId="7043" xr:uid="{00000000-0005-0000-0000-0000C9360000}"/>
    <cellStyle name="Comma 8 3 5" xfId="3199" xr:uid="{00000000-0005-0000-0000-00001A190000}"/>
    <cellStyle name="Comma 8 3 5 3" xfId="12969" xr:uid="{00000000-0005-0000-0000-00006E650000}"/>
    <cellStyle name="Comma 8 3 6 2" xfId="10287" xr:uid="{00000000-0005-0000-0000-00003A500000}"/>
    <cellStyle name="Comma 8 3 7" xfId="4267" xr:uid="{00000000-0005-0000-0000-000095210000}"/>
    <cellStyle name="Comma 8 3 9" xfId="14037" xr:uid="{00000000-0005-0000-0000-0000E96D0000}"/>
    <cellStyle name="Comma 8 4 2" xfId="1671" xr:uid="{00000000-0005-0000-0000-0000180D0000}"/>
    <cellStyle name="Comma 8 4 2 2 2" xfId="7670" xr:uid="{00000000-0005-0000-0000-0000BD3B0000}"/>
    <cellStyle name="Comma 8 4 2 3" xfId="3826" xr:uid="{00000000-0005-0000-0000-00000E1E0000}"/>
    <cellStyle name="Comma 8 4 2 3 3" xfId="13596" xr:uid="{00000000-0005-0000-0000-0000626A0000}"/>
    <cellStyle name="Comma 8 4 2 4 2" xfId="11442" xr:uid="{00000000-0005-0000-0000-00006C590000}"/>
    <cellStyle name="Comma 8 4 2 6" xfId="9846" xr:uid="{00000000-0005-0000-0000-0000B34C0000}"/>
    <cellStyle name="Comma 8 4 3" xfId="1143" xr:uid="{00000000-0005-0000-0000-0000DA080000}"/>
    <cellStyle name="Comma 8 4 3 3" xfId="10915" xr:uid="{00000000-0005-0000-0000-00002E550000}"/>
    <cellStyle name="Comma 8 4 4" xfId="2201" xr:uid="{00000000-0005-0000-0000-000055110000}"/>
    <cellStyle name="Comma 8 4 4 3" xfId="11971" xr:uid="{00000000-0005-0000-0000-0000A95D0000}"/>
    <cellStyle name="Comma 8 4 5 2" xfId="8216" xr:uid="{00000000-0005-0000-0000-0000FA3F0000}"/>
    <cellStyle name="Comma 8 4 6" xfId="5470" xr:uid="{00000000-0005-0000-0000-0000C62A0000}"/>
    <cellStyle name="Comma 8 4 6 3" xfId="15240" xr:uid="{00000000-0005-0000-0000-00001A770000}"/>
    <cellStyle name="Comma 8 4 8" xfId="9319" xr:uid="{00000000-0005-0000-0000-000075480000}"/>
    <cellStyle name="Comma 8 5" xfId="663" xr:uid="{00000000-0005-0000-0000-000008050000}"/>
    <cellStyle name="Comma 8 5 2 2" xfId="2842" xr:uid="{00000000-0005-0000-0000-000049160000}"/>
    <cellStyle name="Comma 8 5 2 2 3" xfId="12612" xr:uid="{00000000-0005-0000-0000-00009D620000}"/>
    <cellStyle name="Comma 8 5 2 3 2" xfId="8857" xr:uid="{00000000-0005-0000-0000-0000EE440000}"/>
    <cellStyle name="Comma 8 5 2 4" xfId="6669" xr:uid="{00000000-0005-0000-0000-0000F8330000}"/>
    <cellStyle name="Comma 8 5 2 5" xfId="5008" xr:uid="{00000000-0005-0000-0000-00003F270000}"/>
    <cellStyle name="Comma 8 5 2 7" xfId="14778" xr:uid="{00000000-0005-0000-0000-000093730000}"/>
    <cellStyle name="Comma 8 5 3 2" xfId="6110" xr:uid="{00000000-0005-0000-0000-0000BA2F0000}"/>
    <cellStyle name="Comma 8 5 3 4" xfId="15880" xr:uid="{00000000-0005-0000-0000-00000E7C0000}"/>
    <cellStyle name="Comma 8 5 4 2" xfId="7225" xr:uid="{00000000-0005-0000-0000-000035380000}"/>
    <cellStyle name="Comma 8 5 5" xfId="3381" xr:uid="{00000000-0005-0000-0000-0000861A0000}"/>
    <cellStyle name="Comma 8 5 5 3" xfId="13151" xr:uid="{00000000-0005-0000-0000-0000DA660000}"/>
    <cellStyle name="Comma 8 5 6 2" xfId="10469" xr:uid="{00000000-0005-0000-0000-0000A6510000}"/>
    <cellStyle name="Comma 8 5 7" xfId="4449" xr:uid="{00000000-0005-0000-0000-000001230000}"/>
    <cellStyle name="Comma 8 5 9" xfId="14219" xr:uid="{00000000-0005-0000-0000-0000556F0000}"/>
    <cellStyle name="Comma 8 6 2" xfId="1852" xr:uid="{00000000-0005-0000-0000-0000830E0000}"/>
    <cellStyle name="Comma 8 6 2 2 2" xfId="7851" xr:uid="{00000000-0005-0000-0000-0000283D0000}"/>
    <cellStyle name="Comma 8 6 2 3" xfId="4007" xr:uid="{00000000-0005-0000-0000-0000791F0000}"/>
    <cellStyle name="Comma 8 6 2 3 3" xfId="13777" xr:uid="{00000000-0005-0000-0000-0000CD6B0000}"/>
    <cellStyle name="Comma 8 6 2 4 2" xfId="11623" xr:uid="{00000000-0005-0000-0000-0000D75A0000}"/>
    <cellStyle name="Comma 8 6 2 6" xfId="10027" xr:uid="{00000000-0005-0000-0000-00001E4E0000}"/>
    <cellStyle name="Comma 8 6 3" xfId="1324" xr:uid="{00000000-0005-0000-0000-0000450A0000}"/>
    <cellStyle name="Comma 8 6 3 3" xfId="11095" xr:uid="{00000000-0005-0000-0000-000099560000}"/>
    <cellStyle name="Comma 8 6 4" xfId="2381" xr:uid="{00000000-0005-0000-0000-0000C0120000}"/>
    <cellStyle name="Comma 8 6 4 3" xfId="12151" xr:uid="{00000000-0005-0000-0000-0000145F0000}"/>
    <cellStyle name="Comma 8 6 5 2" xfId="8396" xr:uid="{00000000-0005-0000-0000-000065410000}"/>
    <cellStyle name="Comma 8 6 6" xfId="5650" xr:uid="{00000000-0005-0000-0000-0000312C0000}"/>
    <cellStyle name="Comma 8 6 6 3" xfId="15420" xr:uid="{00000000-0005-0000-0000-000085780000}"/>
    <cellStyle name="Comma 8 6 8" xfId="9499" xr:uid="{00000000-0005-0000-0000-0000E0490000}"/>
    <cellStyle name="Comma 8 7" xfId="1404" xr:uid="{00000000-0005-0000-0000-0000F20A0000}"/>
    <cellStyle name="Comma 8 7 2 2" xfId="7403" xr:uid="{00000000-0005-0000-0000-000097390000}"/>
    <cellStyle name="Comma 8 7 3" xfId="3559" xr:uid="{00000000-0005-0000-0000-0000E81B0000}"/>
    <cellStyle name="Comma 8 7 3 3" xfId="13329" xr:uid="{00000000-0005-0000-0000-00003C680000}"/>
    <cellStyle name="Comma 8 7 4 2" xfId="11175" xr:uid="{00000000-0005-0000-0000-000046570000}"/>
    <cellStyle name="Comma 8 7 6" xfId="9579" xr:uid="{00000000-0005-0000-0000-00008D4A0000}"/>
    <cellStyle name="Comma 8 8" xfId="876" xr:uid="{00000000-0005-0000-0000-0000B4060000}"/>
    <cellStyle name="Comma 8 8 3" xfId="10647" xr:uid="{00000000-0005-0000-0000-000008530000}"/>
    <cellStyle name="Comma 8 9" xfId="1932" xr:uid="{00000000-0005-0000-0000-0000300F0000}"/>
    <cellStyle name="Comma 8 9 3" xfId="11703" xr:uid="{00000000-0005-0000-0000-0000845B0000}"/>
    <cellStyle name="Comma 9 10" xfId="3019" xr:uid="{00000000-0005-0000-0000-0000B4170000}"/>
    <cellStyle name="Comma 9 10 3" xfId="12789" xr:uid="{00000000-0005-0000-0000-000008640000}"/>
    <cellStyle name="Comma 9 11 2" xfId="10107" xr:uid="{00000000-0005-0000-0000-0000D44E0000}"/>
    <cellStyle name="Comma 9 12" xfId="4087" xr:uid="{00000000-0005-0000-0000-00002F200000}"/>
    <cellStyle name="Comma 9 14" xfId="13857" xr:uid="{00000000-0005-0000-0000-0000836C0000}"/>
    <cellStyle name="Comma 9 2 2" xfId="1492" xr:uid="{00000000-0005-0000-0000-0000B10B0000}"/>
    <cellStyle name="Comma 9 2 2 2 2" xfId="7491" xr:uid="{00000000-0005-0000-0000-0000563A0000}"/>
    <cellStyle name="Comma 9 2 2 3" xfId="3647" xr:uid="{00000000-0005-0000-0000-0000A71C0000}"/>
    <cellStyle name="Comma 9 2 2 3 3" xfId="13417" xr:uid="{00000000-0005-0000-0000-0000FB680000}"/>
    <cellStyle name="Comma 9 2 2 4 2" xfId="11263" xr:uid="{00000000-0005-0000-0000-000005580000}"/>
    <cellStyle name="Comma 9 2 2 6" xfId="9667" xr:uid="{00000000-0005-0000-0000-00004C4B0000}"/>
    <cellStyle name="Comma 9 2 3" xfId="964" xr:uid="{00000000-0005-0000-0000-000073070000}"/>
    <cellStyle name="Comma 9 2 3 3" xfId="10736" xr:uid="{00000000-0005-0000-0000-0000C7530000}"/>
    <cellStyle name="Comma 9 2 4" xfId="2022" xr:uid="{00000000-0005-0000-0000-0000EE0F0000}"/>
    <cellStyle name="Comma 9 2 4 3" xfId="11792" xr:uid="{00000000-0005-0000-0000-0000425C0000}"/>
    <cellStyle name="Comma 9 2 5 2" xfId="8037" xr:uid="{00000000-0005-0000-0000-0000933E0000}"/>
    <cellStyle name="Comma 9 2 6" xfId="5291" xr:uid="{00000000-0005-0000-0000-00005F290000}"/>
    <cellStyle name="Comma 9 2 6 3" xfId="15061" xr:uid="{00000000-0005-0000-0000-0000B3750000}"/>
    <cellStyle name="Comma 9 2 8" xfId="9140" xr:uid="{00000000-0005-0000-0000-00000E470000}"/>
    <cellStyle name="Comma 9 3" xfId="431" xr:uid="{00000000-0005-0000-0000-000038030000}"/>
    <cellStyle name="Comma 9 3 2 2" xfId="2664" xr:uid="{00000000-0005-0000-0000-0000E6140000}"/>
    <cellStyle name="Comma 9 3 2 2 3" xfId="12434" xr:uid="{00000000-0005-0000-0000-00003A610000}"/>
    <cellStyle name="Comma 9 3 2 3 2" xfId="8679" xr:uid="{00000000-0005-0000-0000-00008B430000}"/>
    <cellStyle name="Comma 9 3 2 4" xfId="6491" xr:uid="{00000000-0005-0000-0000-000095320000}"/>
    <cellStyle name="Comma 9 3 2 5" xfId="4830" xr:uid="{00000000-0005-0000-0000-0000DC250000}"/>
    <cellStyle name="Comma 9 3 2 7" xfId="14600" xr:uid="{00000000-0005-0000-0000-000030720000}"/>
    <cellStyle name="Comma 9 3 3 2" xfId="5932" xr:uid="{00000000-0005-0000-0000-0000572E0000}"/>
    <cellStyle name="Comma 9 3 3 4" xfId="15702" xr:uid="{00000000-0005-0000-0000-0000AB7A0000}"/>
    <cellStyle name="Comma 9 3 4 2" xfId="7047" xr:uid="{00000000-0005-0000-0000-0000D2360000}"/>
    <cellStyle name="Comma 9 3 5" xfId="3203" xr:uid="{00000000-0005-0000-0000-000023190000}"/>
    <cellStyle name="Comma 9 3 5 3" xfId="12973" xr:uid="{00000000-0005-0000-0000-000077650000}"/>
    <cellStyle name="Comma 9 3 6 2" xfId="10291" xr:uid="{00000000-0005-0000-0000-000043500000}"/>
    <cellStyle name="Comma 9 3 7" xfId="4271" xr:uid="{00000000-0005-0000-0000-00009E210000}"/>
    <cellStyle name="Comma 9 3 9" xfId="14041" xr:uid="{00000000-0005-0000-0000-0000F26D0000}"/>
    <cellStyle name="Comma 9 4 2" xfId="1675" xr:uid="{00000000-0005-0000-0000-0000210D0000}"/>
    <cellStyle name="Comma 9 4 2 2 2" xfId="7674" xr:uid="{00000000-0005-0000-0000-0000C63B0000}"/>
    <cellStyle name="Comma 9 4 2 3" xfId="3830" xr:uid="{00000000-0005-0000-0000-0000171E0000}"/>
    <cellStyle name="Comma 9 4 2 3 3" xfId="13600" xr:uid="{00000000-0005-0000-0000-00006B6A0000}"/>
    <cellStyle name="Comma 9 4 2 4 2" xfId="11446" xr:uid="{00000000-0005-0000-0000-000075590000}"/>
    <cellStyle name="Comma 9 4 2 6" xfId="9850" xr:uid="{00000000-0005-0000-0000-0000BC4C0000}"/>
    <cellStyle name="Comma 9 4 3" xfId="1147" xr:uid="{00000000-0005-0000-0000-0000E3080000}"/>
    <cellStyle name="Comma 9 4 3 3" xfId="10919" xr:uid="{00000000-0005-0000-0000-000037550000}"/>
    <cellStyle name="Comma 9 4 4" xfId="2205" xr:uid="{00000000-0005-0000-0000-00005E110000}"/>
    <cellStyle name="Comma 9 4 4 3" xfId="11975" xr:uid="{00000000-0005-0000-0000-0000B25D0000}"/>
    <cellStyle name="Comma 9 4 5 2" xfId="8220" xr:uid="{00000000-0005-0000-0000-000003400000}"/>
    <cellStyle name="Comma 9 4 6" xfId="5474" xr:uid="{00000000-0005-0000-0000-0000CF2A0000}"/>
    <cellStyle name="Comma 9 4 6 3" xfId="15244" xr:uid="{00000000-0005-0000-0000-000023770000}"/>
    <cellStyle name="Comma 9 4 8" xfId="9323" xr:uid="{00000000-0005-0000-0000-00007E480000}"/>
    <cellStyle name="Comma 9 5" xfId="667" xr:uid="{00000000-0005-0000-0000-000011050000}"/>
    <cellStyle name="Comma 9 5 2 2" xfId="2846" xr:uid="{00000000-0005-0000-0000-000052160000}"/>
    <cellStyle name="Comma 9 5 2 2 3" xfId="12616" xr:uid="{00000000-0005-0000-0000-0000A6620000}"/>
    <cellStyle name="Comma 9 5 2 3 2" xfId="8861" xr:uid="{00000000-0005-0000-0000-0000F7440000}"/>
    <cellStyle name="Comma 9 5 2 4" xfId="6673" xr:uid="{00000000-0005-0000-0000-000001340000}"/>
    <cellStyle name="Comma 9 5 2 5" xfId="5012" xr:uid="{00000000-0005-0000-0000-000048270000}"/>
    <cellStyle name="Comma 9 5 2 7" xfId="14782" xr:uid="{00000000-0005-0000-0000-00009C730000}"/>
    <cellStyle name="Comma 9 5 3 2" xfId="6114" xr:uid="{00000000-0005-0000-0000-0000C32F0000}"/>
    <cellStyle name="Comma 9 5 3 4" xfId="15884" xr:uid="{00000000-0005-0000-0000-0000177C0000}"/>
    <cellStyle name="Comma 9 5 4 2" xfId="7229" xr:uid="{00000000-0005-0000-0000-00003E380000}"/>
    <cellStyle name="Comma 9 5 5" xfId="3385" xr:uid="{00000000-0005-0000-0000-00008F1A0000}"/>
    <cellStyle name="Comma 9 5 5 3" xfId="13155" xr:uid="{00000000-0005-0000-0000-0000E3660000}"/>
    <cellStyle name="Comma 9 5 6 2" xfId="10473" xr:uid="{00000000-0005-0000-0000-0000AF510000}"/>
    <cellStyle name="Comma 9 5 7" xfId="4453" xr:uid="{00000000-0005-0000-0000-00000A230000}"/>
    <cellStyle name="Comma 9 5 9" xfId="14223" xr:uid="{00000000-0005-0000-0000-00005E6F0000}"/>
    <cellStyle name="Comma 9 6 2" xfId="1856" xr:uid="{00000000-0005-0000-0000-00008C0E0000}"/>
    <cellStyle name="Comma 9 6 2 2 2" xfId="7855" xr:uid="{00000000-0005-0000-0000-0000313D0000}"/>
    <cellStyle name="Comma 9 6 2 3" xfId="4011" xr:uid="{00000000-0005-0000-0000-0000821F0000}"/>
    <cellStyle name="Comma 9 6 2 3 3" xfId="13781" xr:uid="{00000000-0005-0000-0000-0000D66B0000}"/>
    <cellStyle name="Comma 9 6 2 4 2" xfId="11627" xr:uid="{00000000-0005-0000-0000-0000E05A0000}"/>
    <cellStyle name="Comma 9 6 2 6" xfId="10031" xr:uid="{00000000-0005-0000-0000-0000274E0000}"/>
    <cellStyle name="Comma 9 6 3" xfId="1328" xr:uid="{00000000-0005-0000-0000-00004E0A0000}"/>
    <cellStyle name="Comma 9 6 3 3" xfId="11099" xr:uid="{00000000-0005-0000-0000-0000A2560000}"/>
    <cellStyle name="Comma 9 6 4" xfId="2385" xr:uid="{00000000-0005-0000-0000-0000C9120000}"/>
    <cellStyle name="Comma 9 6 4 3" xfId="12155" xr:uid="{00000000-0005-0000-0000-00001D5F0000}"/>
    <cellStyle name="Comma 9 6 5 2" xfId="8400" xr:uid="{00000000-0005-0000-0000-00006E410000}"/>
    <cellStyle name="Comma 9 6 6" xfId="5654" xr:uid="{00000000-0005-0000-0000-00003A2C0000}"/>
    <cellStyle name="Comma 9 6 6 3" xfId="15424" xr:uid="{00000000-0005-0000-0000-00008E780000}"/>
    <cellStyle name="Comma 9 6 8" xfId="9503" xr:uid="{00000000-0005-0000-0000-0000E9490000}"/>
    <cellStyle name="Comma 9 7" xfId="1408" xr:uid="{00000000-0005-0000-0000-0000FB0A0000}"/>
    <cellStyle name="Comma 9 7 2 2" xfId="7407" xr:uid="{00000000-0005-0000-0000-0000A0390000}"/>
    <cellStyle name="Comma 9 7 3" xfId="3563" xr:uid="{00000000-0005-0000-0000-0000F11B0000}"/>
    <cellStyle name="Comma 9 7 3 3" xfId="13333" xr:uid="{00000000-0005-0000-0000-000045680000}"/>
    <cellStyle name="Comma 9 7 4 2" xfId="11179" xr:uid="{00000000-0005-0000-0000-00004F570000}"/>
    <cellStyle name="Comma 9 7 6" xfId="9583" xr:uid="{00000000-0005-0000-0000-0000964A0000}"/>
    <cellStyle name="Comma 9 8" xfId="880" xr:uid="{00000000-0005-0000-0000-0000BD060000}"/>
    <cellStyle name="Comma 9 8 3" xfId="10651" xr:uid="{00000000-0005-0000-0000-000011530000}"/>
    <cellStyle name="Comma 9 9" xfId="1936" xr:uid="{00000000-0005-0000-0000-0000390F0000}"/>
    <cellStyle name="Comma 9 9 3" xfId="11707" xr:uid="{00000000-0005-0000-0000-00008D5B0000}"/>
    <cellStyle name="Currency [0]" xfId="2" xr:uid="{00000000-0005-0000-0000-000003000000}"/>
    <cellStyle name="Normal 2" xfId="5" xr:uid="{00000000-0005-0000-0000-000007000000}"/>
    <cellStyle name="Normal 2 3" xfId="862" xr:uid="{00000000-0005-0000-0000-00009C060000}"/>
    <cellStyle name="Normal 4" xfId="6" xr:uid="{00000000-0005-0000-0000-000009000000}"/>
    <cellStyle name="Percent" xfId="1" xr:uid="{00000000-0005-0000-0000-000001000000}"/>
    <cellStyle name="パーセント 2" xfId="11" xr:uid="{00000000-0005-0000-0000-000010000000}"/>
    <cellStyle name="パーセント 2 2" xfId="15" xr:uid="{00000000-0005-0000-0000-00001C000000}"/>
    <cellStyle name="パーセント 2 4" xfId="33" xr:uid="{00000000-0005-0000-0000-000038000000}"/>
    <cellStyle name="パーセント 2 5 2" xfId="156" xr:uid="{00000000-0005-0000-0000-000020010000}"/>
    <cellStyle name="パーセント 2 5 4" xfId="232" xr:uid="{00000000-0005-0000-0000-0000BC010000}"/>
    <cellStyle name="パーセント 2 7" xfId="48" xr:uid="{00000000-0005-0000-0000-00005A000000}"/>
    <cellStyle name="パーセント 2 9" xfId="136" xr:uid="{00000000-0005-0000-0000-0000F4000000}"/>
    <cellStyle name="パーセント 3 2" xfId="158" xr:uid="{00000000-0005-0000-0000-000023010000}"/>
    <cellStyle name="パーセント 3 4" xfId="234" xr:uid="{00000000-0005-0000-0000-0000BF010000}"/>
    <cellStyle name="パーセント 4 2" xfId="167" xr:uid="{00000000-0005-0000-0000-000031010000}"/>
    <cellStyle name="パーセント 4 4" xfId="263" xr:uid="{00000000-0005-0000-0000-0000FE010000}"/>
    <cellStyle name="パーセント 4 6" xfId="410" xr:uid="{00000000-0005-0000-0000-000011030000}"/>
    <cellStyle name="パーセント 4 8" xfId="645" xr:uid="{00000000-0005-0000-0000-0000E9040000}"/>
    <cellStyle name="パーセント 5" xfId="49" xr:uid="{00000000-0005-0000-0000-00005C000000}"/>
    <cellStyle name="パーセント 5 3" xfId="272" xr:uid="{00000000-0005-0000-0000-00000E020000}"/>
    <cellStyle name="パーセント 5 5" xfId="422" xr:uid="{00000000-0005-0000-0000-000028030000}"/>
    <cellStyle name="パーセント 5 7" xfId="658" xr:uid="{00000000-0005-0000-0000-000001050000}"/>
    <cellStyle name="パーセント 6" xfId="100" xr:uid="{00000000-0005-0000-0000-0000AD000000}"/>
    <cellStyle name="パーセント 8" xfId="260" xr:uid="{00000000-0005-0000-0000-0000FA010000}"/>
    <cellStyle name="パーセント 9 2" xfId="395" xr:uid="{00000000-0005-0000-0000-0000EF020000}"/>
    <cellStyle name="ハイパーリンク 10" xfId="132" xr:uid="{00000000-0005-0000-0000-0000F0000000}"/>
    <cellStyle name="ハイパーリンク 2" xfId="8" xr:uid="{00000000-0005-0000-0000-00000C000000}"/>
    <cellStyle name="ハイパーリンク 4" xfId="17" xr:uid="{00000000-0005-0000-0000-000021000000}"/>
    <cellStyle name="ハイパーリンク 6" xfId="23" xr:uid="{00000000-0005-0000-0000-00002B000000}"/>
    <cellStyle name="ハイパーリンク 8" xfId="46" xr:uid="{00000000-0005-0000-0000-000056000000}"/>
    <cellStyle name="桁区切り [0.00] 2 2" xfId="425" xr:uid="{00000000-0005-0000-0000-00002D030000}"/>
    <cellStyle name="桁区切り [0.00] 2 4" xfId="661" xr:uid="{00000000-0005-0000-0000-000006050000}"/>
    <cellStyle name="桁区切り [0.00] 3" xfId="394" xr:uid="{00000000-0005-0000-0000-0000EE020000}"/>
    <cellStyle name="桁区切り [0.00] 3 2 2" xfId="2651" xr:uid="{00000000-0005-0000-0000-0000CE140000}"/>
    <cellStyle name="桁区切り [0.00] 3 2 2 3" xfId="12421" xr:uid="{00000000-0005-0000-0000-000022610000}"/>
    <cellStyle name="桁区切り [0.00] 3 2 3 2" xfId="8666" xr:uid="{00000000-0005-0000-0000-000073430000}"/>
    <cellStyle name="桁区切り [0.00] 3 2 4" xfId="6478" xr:uid="{00000000-0005-0000-0000-00007D320000}"/>
    <cellStyle name="桁区切り [0.00] 3 2 5" xfId="4817" xr:uid="{00000000-0005-0000-0000-0000C4250000}"/>
    <cellStyle name="桁区切り [0.00] 3 2 7" xfId="14587" xr:uid="{00000000-0005-0000-0000-000018720000}"/>
    <cellStyle name="桁区切り [0.00] 3 3 2" xfId="5919" xr:uid="{00000000-0005-0000-0000-00003F2E0000}"/>
    <cellStyle name="桁区切り [0.00] 3 3 4" xfId="15689" xr:uid="{00000000-0005-0000-0000-0000937A0000}"/>
    <cellStyle name="桁区切り [0.00] 3 4 2" xfId="7034" xr:uid="{00000000-0005-0000-0000-0000BA360000}"/>
    <cellStyle name="桁区切り [0.00] 3 5" xfId="3190" xr:uid="{00000000-0005-0000-0000-00000B190000}"/>
    <cellStyle name="桁区切り [0.00] 3 5 3" xfId="12960" xr:uid="{00000000-0005-0000-0000-00005F650000}"/>
    <cellStyle name="桁区切り [0.00] 3 6 2" xfId="10278" xr:uid="{00000000-0005-0000-0000-00002B500000}"/>
    <cellStyle name="桁区切り [0.00] 3 7" xfId="4258" xr:uid="{00000000-0005-0000-0000-000086210000}"/>
    <cellStyle name="桁区切り [0.00] 3 9" xfId="14028" xr:uid="{00000000-0005-0000-0000-0000DA6D0000}"/>
    <cellStyle name="桁区切り 10 2" xfId="193" xr:uid="{00000000-0005-0000-0000-00006C010000}"/>
    <cellStyle name="桁区切り 10 4" xfId="245" xr:uid="{00000000-0005-0000-0000-0000D8010000}"/>
    <cellStyle name="桁区切り 10 6" xfId="523" xr:uid="{00000000-0005-0000-0000-000000040000}"/>
    <cellStyle name="桁区切り 10 8" xfId="758" xr:uid="{00000000-0005-0000-0000-0000DB050000}"/>
    <cellStyle name="桁区切り 12" xfId="131" xr:uid="{00000000-0005-0000-0000-0000EF000000}"/>
    <cellStyle name="桁区切り 14" xfId="212" xr:uid="{00000000-0005-0000-0000-000095010000}"/>
    <cellStyle name="桁区切り 16" xfId="390" xr:uid="{00000000-0005-0000-0000-0000E7020000}"/>
    <cellStyle name="桁区切り 18" xfId="233" xr:uid="{00000000-0005-0000-0000-0000BD010000}"/>
    <cellStyle name="桁区切り 2" xfId="9" xr:uid="{00000000-0005-0000-0000-00000E000000}"/>
    <cellStyle name="桁区切り 2 11" xfId="134" xr:uid="{00000000-0005-0000-0000-0000F2000000}"/>
    <cellStyle name="桁区切り 2 13" xfId="214" xr:uid="{00000000-0005-0000-0000-000098010000}"/>
    <cellStyle name="桁区切り 2 15" xfId="501" xr:uid="{00000000-0005-0000-0000-0000D7030000}"/>
    <cellStyle name="桁区切り 2 17" xfId="738" xr:uid="{00000000-0005-0000-0000-0000B3050000}"/>
    <cellStyle name="桁区切り 2 2 10" xfId="215" xr:uid="{00000000-0005-0000-0000-00009B010000}"/>
    <cellStyle name="桁区切り 2 2 2 2" xfId="173" xr:uid="{00000000-0005-0000-0000-000040010000}"/>
    <cellStyle name="桁区切り 2 2 3 2" xfId="172" xr:uid="{00000000-0005-0000-0000-00003D010000}"/>
    <cellStyle name="桁区切り 2 2 3 2 3" xfId="368" xr:uid="{00000000-0005-0000-0000-0000BE020000}"/>
    <cellStyle name="桁区切り 2 2 3 2 5" xfId="413" xr:uid="{00000000-0005-0000-0000-000015030000}"/>
    <cellStyle name="桁区切り 2 2 3 2 7" xfId="648" xr:uid="{00000000-0005-0000-0000-0000ED040000}"/>
    <cellStyle name="桁区切り 2 2 3 3" xfId="203" xr:uid="{00000000-0005-0000-0000-000081010000}"/>
    <cellStyle name="桁区切り 2 2 3 3 3" xfId="255" xr:uid="{00000000-0005-0000-0000-0000ED010000}"/>
    <cellStyle name="桁区切り 2 2 3 3 5" xfId="533" xr:uid="{00000000-0005-0000-0000-000015040000}"/>
    <cellStyle name="桁区切り 2 2 3 3 7" xfId="768" xr:uid="{00000000-0005-0000-0000-0000F0050000}"/>
    <cellStyle name="桁区切り 2 2 5" xfId="27" xr:uid="{00000000-0005-0000-0000-000030000000}"/>
    <cellStyle name="桁区切り 2 2 5 3" xfId="259" xr:uid="{00000000-0005-0000-0000-0000F7010000}"/>
    <cellStyle name="桁区切り 2 2 6" xfId="39" xr:uid="{00000000-0005-0000-0000-000045000000}"/>
    <cellStyle name="桁区切り 2 2 8" xfId="99" xr:uid="{00000000-0005-0000-0000-0000AC000000}"/>
    <cellStyle name="桁区切り 2 3" xfId="13" xr:uid="{00000000-0005-0000-0000-00001A000000}"/>
    <cellStyle name="桁区切り 2 3 2 2" xfId="182" xr:uid="{00000000-0005-0000-0000-000056010000}"/>
    <cellStyle name="桁区切り 2 3 2 4" xfId="227" xr:uid="{00000000-0005-0000-0000-0000B2010000}"/>
    <cellStyle name="桁区切り 2 3 2 6" xfId="510" xr:uid="{00000000-0005-0000-0000-0000E9030000}"/>
    <cellStyle name="桁区切り 2 3 2 8" xfId="745" xr:uid="{00000000-0005-0000-0000-0000C3050000}"/>
    <cellStyle name="桁区切り 2 3 3 2" xfId="379" xr:uid="{00000000-0005-0000-0000-0000D0020000}"/>
    <cellStyle name="桁区切り 2 3 3 4" xfId="414" xr:uid="{00000000-0005-0000-0000-000019030000}"/>
    <cellStyle name="桁区切り 2 3 3 6" xfId="650" xr:uid="{00000000-0005-0000-0000-0000F2040000}"/>
    <cellStyle name="桁区切り 2 4" xfId="19" xr:uid="{00000000-0005-0000-0000-000023000000}"/>
    <cellStyle name="桁区切り 2 5" xfId="31" xr:uid="{00000000-0005-0000-0000-000036000000}"/>
    <cellStyle name="桁区切り 2 5 2 2" xfId="367" xr:uid="{00000000-0005-0000-0000-0000BD020000}"/>
    <cellStyle name="桁区切り 2 6" xfId="25" xr:uid="{00000000-0005-0000-0000-00002D000000}"/>
    <cellStyle name="桁区切り 2 6 3" xfId="57" xr:uid="{00000000-0005-0000-0000-000068000000}"/>
    <cellStyle name="桁区切り 2 6 5" xfId="142" xr:uid="{00000000-0005-0000-0000-000003010000}"/>
    <cellStyle name="桁区切り 2 6 7" xfId="223" xr:uid="{00000000-0005-0000-0000-0000A8010000}"/>
    <cellStyle name="桁区切り 2 7 10" xfId="637" xr:uid="{00000000-0005-0000-0000-0000D4040000}"/>
    <cellStyle name="桁区切り 2 7 2" xfId="59" xr:uid="{00000000-0005-0000-0000-00006A000000}"/>
    <cellStyle name="桁区切り 2 7 4" xfId="144" xr:uid="{00000000-0005-0000-0000-000005010000}"/>
    <cellStyle name="桁区切り 2 7 6" xfId="270" xr:uid="{00000000-0005-0000-0000-00000A020000}"/>
    <cellStyle name="桁区切り 2 7 8" xfId="403" xr:uid="{00000000-0005-0000-0000-0000FE020000}"/>
    <cellStyle name="桁区切り 2 8" xfId="37" xr:uid="{00000000-0005-0000-0000-000042000000}"/>
    <cellStyle name="桁区切り 20" xfId="378" xr:uid="{00000000-0005-0000-0000-0000CD020000}"/>
    <cellStyle name="桁区切り 22" xfId="392" xr:uid="{00000000-0005-0000-0000-0000EC020000}"/>
    <cellStyle name="桁区切り 24" xfId="396" xr:uid="{00000000-0005-0000-0000-0000F0020000}"/>
    <cellStyle name="桁区切り 26" xfId="499" xr:uid="{00000000-0005-0000-0000-0000D5030000}"/>
    <cellStyle name="桁区切り 28" xfId="165" xr:uid="{00000000-0005-0000-0000-00002E010000}"/>
    <cellStyle name="桁区切り 28 2 2" xfId="386" xr:uid="{00000000-0005-0000-0000-0000DD020000}"/>
    <cellStyle name="桁区切り 28 2 4" xfId="421" xr:uid="{00000000-0005-0000-0000-000026030000}"/>
    <cellStyle name="桁区切り 28 2 6" xfId="657" xr:uid="{00000000-0005-0000-0000-0000FF040000}"/>
    <cellStyle name="桁区切り 28 3" xfId="190" xr:uid="{00000000-0005-0000-0000-000064010000}"/>
    <cellStyle name="桁区切り 28 5" xfId="241" xr:uid="{00000000-0005-0000-0000-0000C8010000}"/>
    <cellStyle name="桁区切り 28 7" xfId="520" xr:uid="{00000000-0005-0000-0000-0000F8030000}"/>
    <cellStyle name="桁区切り 28 9" xfId="755" xr:uid="{00000000-0005-0000-0000-0000D2050000}"/>
    <cellStyle name="桁区切り 3" xfId="10" xr:uid="{00000000-0005-0000-0000-00000F000000}"/>
    <cellStyle name="桁区切り 3 2" xfId="14" xr:uid="{00000000-0005-0000-0000-00001B000000}"/>
    <cellStyle name="桁区切り 3 2 2 2" xfId="184" xr:uid="{00000000-0005-0000-0000-000058010000}"/>
    <cellStyle name="桁区切り 3 2 2 4" xfId="229" xr:uid="{00000000-0005-0000-0000-0000B5010000}"/>
    <cellStyle name="桁区切り 3 2 2 6" xfId="512" xr:uid="{00000000-0005-0000-0000-0000EC030000}"/>
    <cellStyle name="桁区切り 3 2 2 8" xfId="748" xr:uid="{00000000-0005-0000-0000-0000C7050000}"/>
    <cellStyle name="桁区切り 3 2 3 2" xfId="381" xr:uid="{00000000-0005-0000-0000-0000D2020000}"/>
    <cellStyle name="桁区切り 3 2 3 4" xfId="416" xr:uid="{00000000-0005-0000-0000-00001B030000}"/>
    <cellStyle name="桁区切り 3 2 3 6" xfId="652" xr:uid="{00000000-0005-0000-0000-0000F4040000}"/>
    <cellStyle name="桁区切り 3 3" xfId="20" xr:uid="{00000000-0005-0000-0000-000024000000}"/>
    <cellStyle name="桁区切り 3 3 2 2" xfId="355" xr:uid="{00000000-0005-0000-0000-0000A6020000}"/>
    <cellStyle name="桁区切り 3 4" xfId="32" xr:uid="{00000000-0005-0000-0000-000037000000}"/>
    <cellStyle name="桁区切り 3 4 2 10" xfId="940" xr:uid="{00000000-0005-0000-0000-000048070000}"/>
    <cellStyle name="桁区切り 3 4 2 10 3" xfId="10712" xr:uid="{00000000-0005-0000-0000-00009C530000}"/>
    <cellStyle name="桁区切り 3 4 2 11" xfId="1998" xr:uid="{00000000-0005-0000-0000-0000C40F0000}"/>
    <cellStyle name="桁区切り 3 4 2 11 3" xfId="11768" xr:uid="{00000000-0005-0000-0000-0000185C0000}"/>
    <cellStyle name="桁区切り 3 4 2 12 2" xfId="8013" xr:uid="{00000000-0005-0000-0000-0000693E0000}"/>
    <cellStyle name="桁区切り 3 4 2 13" xfId="5267" xr:uid="{00000000-0005-0000-0000-000035290000}"/>
    <cellStyle name="桁区切り 3 4 2 13 3" xfId="15037" xr:uid="{00000000-0005-0000-0000-000089750000}"/>
    <cellStyle name="桁区切り 3 4 2 15" xfId="9116" xr:uid="{00000000-0005-0000-0000-0000E4460000}"/>
    <cellStyle name="桁区切り 3 4 2 2" xfId="185" xr:uid="{00000000-0005-0000-0000-00005A010000}"/>
    <cellStyle name="桁区切り 3 4 2 2 10 2" xfId="8020" xr:uid="{00000000-0005-0000-0000-0000743E0000}"/>
    <cellStyle name="桁区切り 3 4 2 2 11" xfId="5274" xr:uid="{00000000-0005-0000-0000-000040290000}"/>
    <cellStyle name="桁区切り 3 4 2 2 11 3" xfId="15044" xr:uid="{00000000-0005-0000-0000-000094750000}"/>
    <cellStyle name="桁区切り 3 4 2 2 13" xfId="9123" xr:uid="{00000000-0005-0000-0000-0000EF460000}"/>
    <cellStyle name="桁区切り 3 4 2 2 2" xfId="376" xr:uid="{00000000-0005-0000-0000-0000CB020000}"/>
    <cellStyle name="桁区切り 3 4 2 2 2 2 2" xfId="2644" xr:uid="{00000000-0005-0000-0000-0000C3140000}"/>
    <cellStyle name="桁区切り 3 4 2 2 2 2 2 3" xfId="12414" xr:uid="{00000000-0005-0000-0000-000017610000}"/>
    <cellStyle name="桁区切り 3 4 2 2 2 2 3 2" xfId="8659" xr:uid="{00000000-0005-0000-0000-000068430000}"/>
    <cellStyle name="桁区切り 3 4 2 2 2 2 4" xfId="6471" xr:uid="{00000000-0005-0000-0000-000072320000}"/>
    <cellStyle name="桁区切り 3 4 2 2 2 2 5" xfId="4810" xr:uid="{00000000-0005-0000-0000-0000B9250000}"/>
    <cellStyle name="桁区切り 3 4 2 2 2 2 7" xfId="14580" xr:uid="{00000000-0005-0000-0000-00000D720000}"/>
    <cellStyle name="桁区切り 3 4 2 2 2 3 2" xfId="5912" xr:uid="{00000000-0005-0000-0000-0000342E0000}"/>
    <cellStyle name="桁区切り 3 4 2 2 2 3 4" xfId="15682" xr:uid="{00000000-0005-0000-0000-0000887A0000}"/>
    <cellStyle name="桁区切り 3 4 2 2 2 4 2" xfId="7027" xr:uid="{00000000-0005-0000-0000-0000AF360000}"/>
    <cellStyle name="桁区切り 3 4 2 2 2 5" xfId="3183" xr:uid="{00000000-0005-0000-0000-000000190000}"/>
    <cellStyle name="桁区切り 3 4 2 2 2 5 3" xfId="12953" xr:uid="{00000000-0005-0000-0000-000054650000}"/>
    <cellStyle name="桁区切り 3 4 2 2 2 6 2" xfId="10271" xr:uid="{00000000-0005-0000-0000-000020500000}"/>
    <cellStyle name="桁区切り 3 4 2 2 2 7" xfId="4251" xr:uid="{00000000-0005-0000-0000-00007B210000}"/>
    <cellStyle name="桁区切り 3 4 2 2 2 9" xfId="14021" xr:uid="{00000000-0005-0000-0000-0000CF6D0000}"/>
    <cellStyle name="桁区切り 3 4 2 2 3 2" xfId="1659" xr:uid="{00000000-0005-0000-0000-0000020D0000}"/>
    <cellStyle name="桁区切り 3 4 2 2 3 2 2 2" xfId="7658" xr:uid="{00000000-0005-0000-0000-0000A73B0000}"/>
    <cellStyle name="桁区切り 3 4 2 2 3 2 3" xfId="3814" xr:uid="{00000000-0005-0000-0000-0000F81D0000}"/>
    <cellStyle name="桁区切り 3 4 2 2 3 2 3 3" xfId="13584" xr:uid="{00000000-0005-0000-0000-00004C6A0000}"/>
    <cellStyle name="桁区切り 3 4 2 2 3 2 4 2" xfId="11430" xr:uid="{00000000-0005-0000-0000-000056590000}"/>
    <cellStyle name="桁区切り 3 4 2 2 3 2 6" xfId="9834" xr:uid="{00000000-0005-0000-0000-00009D4C0000}"/>
    <cellStyle name="桁区切り 3 4 2 2 3 3" xfId="1131" xr:uid="{00000000-0005-0000-0000-0000C4080000}"/>
    <cellStyle name="桁区切り 3 4 2 2 3 3 3" xfId="10903" xr:uid="{00000000-0005-0000-0000-000018550000}"/>
    <cellStyle name="桁区切り 3 4 2 2 3 4" xfId="2189" xr:uid="{00000000-0005-0000-0000-00003F110000}"/>
    <cellStyle name="桁区切り 3 4 2 2 3 4 3" xfId="11959" xr:uid="{00000000-0005-0000-0000-0000935D0000}"/>
    <cellStyle name="桁区切り 3 4 2 2 3 5 2" xfId="8204" xr:uid="{00000000-0005-0000-0000-0000E43F0000}"/>
    <cellStyle name="桁区切り 3 4 2 2 3 6" xfId="5458" xr:uid="{00000000-0005-0000-0000-0000B02A0000}"/>
    <cellStyle name="桁区切り 3 4 2 2 3 6 3" xfId="15228" xr:uid="{00000000-0005-0000-0000-000004770000}"/>
    <cellStyle name="桁区切り 3 4 2 2 3 8" xfId="9307" xr:uid="{00000000-0005-0000-0000-00005F480000}"/>
    <cellStyle name="桁区切り 3 4 2 2 4" xfId="626" xr:uid="{00000000-0005-0000-0000-0000BB040000}"/>
    <cellStyle name="桁区切り 3 4 2 2 4 2 2" xfId="2831" xr:uid="{00000000-0005-0000-0000-000034160000}"/>
    <cellStyle name="桁区切り 3 4 2 2 4 2 2 3" xfId="12601" xr:uid="{00000000-0005-0000-0000-000088620000}"/>
    <cellStyle name="桁区切り 3 4 2 2 4 2 3 2" xfId="8846" xr:uid="{00000000-0005-0000-0000-0000D9440000}"/>
    <cellStyle name="桁区切り 3 4 2 2 4 2 4" xfId="6658" xr:uid="{00000000-0005-0000-0000-0000E3330000}"/>
    <cellStyle name="桁区切り 3 4 2 2 4 2 5" xfId="4997" xr:uid="{00000000-0005-0000-0000-00002A270000}"/>
    <cellStyle name="桁区切り 3 4 2 2 4 2 7" xfId="14767" xr:uid="{00000000-0005-0000-0000-00007E730000}"/>
    <cellStyle name="桁区切り 3 4 2 2 4 3 2" xfId="6099" xr:uid="{00000000-0005-0000-0000-0000A52F0000}"/>
    <cellStyle name="桁区切り 3 4 2 2 4 3 4" xfId="15869" xr:uid="{00000000-0005-0000-0000-0000F97B0000}"/>
    <cellStyle name="桁区切り 3 4 2 2 4 4 2" xfId="7214" xr:uid="{00000000-0005-0000-0000-000020380000}"/>
    <cellStyle name="桁区切り 3 4 2 2 4 5" xfId="3370" xr:uid="{00000000-0005-0000-0000-0000711A0000}"/>
    <cellStyle name="桁区切り 3 4 2 2 4 5 3" xfId="13140" xr:uid="{00000000-0005-0000-0000-0000C5660000}"/>
    <cellStyle name="桁区切り 3 4 2 2 4 6 2" xfId="10458" xr:uid="{00000000-0005-0000-0000-000091510000}"/>
    <cellStyle name="桁区切り 3 4 2 2 4 7" xfId="4438" xr:uid="{00000000-0005-0000-0000-0000EC220000}"/>
    <cellStyle name="桁区切り 3 4 2 2 4 9" xfId="14208" xr:uid="{00000000-0005-0000-0000-0000406F0000}"/>
    <cellStyle name="桁区切り 3 4 2 2 5 2" xfId="1840" xr:uid="{00000000-0005-0000-0000-00006E0E0000}"/>
    <cellStyle name="桁区切り 3 4 2 2 5 2 2 2" xfId="7839" xr:uid="{00000000-0005-0000-0000-0000133D0000}"/>
    <cellStyle name="桁区切り 3 4 2 2 5 2 3" xfId="3995" xr:uid="{00000000-0005-0000-0000-0000641F0000}"/>
    <cellStyle name="桁区切り 3 4 2 2 5 2 3 3" xfId="13765" xr:uid="{00000000-0005-0000-0000-0000B86B0000}"/>
    <cellStyle name="桁区切り 3 4 2 2 5 2 4 2" xfId="11611" xr:uid="{00000000-0005-0000-0000-0000C25A0000}"/>
    <cellStyle name="桁区切り 3 4 2 2 5 2 6" xfId="10015" xr:uid="{00000000-0005-0000-0000-0000094E0000}"/>
    <cellStyle name="桁区切り 3 4 2 2 5 3" xfId="1312" xr:uid="{00000000-0005-0000-0000-0000300A0000}"/>
    <cellStyle name="桁区切り 3 4 2 2 5 3 3" xfId="11083" xr:uid="{00000000-0005-0000-0000-000084560000}"/>
    <cellStyle name="桁区切り 3 4 2 2 5 4" xfId="2369" xr:uid="{00000000-0005-0000-0000-0000AB120000}"/>
    <cellStyle name="桁区切り 3 4 2 2 5 4 3" xfId="12139" xr:uid="{00000000-0005-0000-0000-0000FF5E0000}"/>
    <cellStyle name="桁区切り 3 4 2 2 5 5 2" xfId="8384" xr:uid="{00000000-0005-0000-0000-000050410000}"/>
    <cellStyle name="桁区切り 3 4 2 2 5 6" xfId="5638" xr:uid="{00000000-0005-0000-0000-00001C2C0000}"/>
    <cellStyle name="桁区切り 3 4 2 2 5 6 3" xfId="15408" xr:uid="{00000000-0005-0000-0000-000070780000}"/>
    <cellStyle name="桁区切り 3 4 2 2 5 8" xfId="9487" xr:uid="{00000000-0005-0000-0000-0000CB490000}"/>
    <cellStyle name="桁区切り 3 4 2 2 6" xfId="857" xr:uid="{00000000-0005-0000-0000-000093060000}"/>
    <cellStyle name="桁区切り 3 4 2 2 6 2 2" xfId="3010" xr:uid="{00000000-0005-0000-0000-00009E170000}"/>
    <cellStyle name="桁区切り 3 4 2 2 6 2 2 3" xfId="12780" xr:uid="{00000000-0005-0000-0000-0000F2630000}"/>
    <cellStyle name="桁区切り 3 4 2 2 6 2 3 2" xfId="9025" xr:uid="{00000000-0005-0000-0000-000043460000}"/>
    <cellStyle name="桁区切り 3 4 2 2 6 2 4" xfId="6837" xr:uid="{00000000-0005-0000-0000-00004D350000}"/>
    <cellStyle name="桁区切り 3 4 2 2 6 2 5" xfId="5176" xr:uid="{00000000-0005-0000-0000-000094280000}"/>
    <cellStyle name="桁区切り 3 4 2 2 6 2 7" xfId="14946" xr:uid="{00000000-0005-0000-0000-0000E8740000}"/>
    <cellStyle name="桁区切り 3 4 2 2 6 3 2" xfId="6279" xr:uid="{00000000-0005-0000-0000-00000F310000}"/>
    <cellStyle name="桁区切り 3 4 2 2 6 4" xfId="2452" xr:uid="{00000000-0005-0000-0000-000060130000}"/>
    <cellStyle name="桁区切り 3 4 2 2 6 4 3" xfId="12222" xr:uid="{00000000-0005-0000-0000-0000B45F0000}"/>
    <cellStyle name="桁区切り 3 4 2 2 6 5 2" xfId="8467" xr:uid="{00000000-0005-0000-0000-000005420000}"/>
    <cellStyle name="桁区切り 3 4 2 2 6 6" xfId="5721" xr:uid="{00000000-0005-0000-0000-0000D12C0000}"/>
    <cellStyle name="桁区切り 3 4 2 2 6 6 3" xfId="15491" xr:uid="{00000000-0005-0000-0000-000025790000}"/>
    <cellStyle name="桁区切り 3 4 2 2 6 8" xfId="9570" xr:uid="{00000000-0005-0000-0000-0000804A0000}"/>
    <cellStyle name="桁区切り 3 4 2 2 7" xfId="1475" xr:uid="{00000000-0005-0000-0000-0000910B0000}"/>
    <cellStyle name="桁区切り 3 4 2 2 7 2 2" xfId="7474" xr:uid="{00000000-0005-0000-0000-0000363A0000}"/>
    <cellStyle name="桁区切り 3 4 2 2 7 3" xfId="3630" xr:uid="{00000000-0005-0000-0000-0000871C0000}"/>
    <cellStyle name="桁区切り 3 4 2 2 7 3 3" xfId="13400" xr:uid="{00000000-0005-0000-0000-0000DB680000}"/>
    <cellStyle name="桁区切り 3 4 2 2 7 4 2" xfId="11246" xr:uid="{00000000-0005-0000-0000-0000E5570000}"/>
    <cellStyle name="桁区切り 3 4 2 2 7 6" xfId="9650" xr:uid="{00000000-0005-0000-0000-00002C4B0000}"/>
    <cellStyle name="桁区切り 3 4 2 2 8" xfId="947" xr:uid="{00000000-0005-0000-0000-000053070000}"/>
    <cellStyle name="桁区切り 3 4 2 2 8 3" xfId="10719" xr:uid="{00000000-0005-0000-0000-0000A7530000}"/>
    <cellStyle name="桁区切り 3 4 2 2 9" xfId="2005" xr:uid="{00000000-0005-0000-0000-0000CF0F0000}"/>
    <cellStyle name="桁区切り 3 4 2 2 9 3" xfId="11775" xr:uid="{00000000-0005-0000-0000-0000235C0000}"/>
    <cellStyle name="桁区切り 3 4 2 3 10" xfId="5353" xr:uid="{00000000-0005-0000-0000-0000EB290000}"/>
    <cellStyle name="桁区切り 3 4 2 3 10 3" xfId="15123" xr:uid="{00000000-0005-0000-0000-00003F760000}"/>
    <cellStyle name="桁区切り 3 4 2 3 12" xfId="9202" xr:uid="{00000000-0005-0000-0000-00009A470000}"/>
    <cellStyle name="桁区切り 3 4 2 3 2" xfId="492" xr:uid="{00000000-0005-0000-0000-0000C3030000}"/>
    <cellStyle name="桁区切り 3 4 2 3 2 2 2" xfId="2725" xr:uid="{00000000-0005-0000-0000-000071150000}"/>
    <cellStyle name="桁区切り 3 4 2 3 2 2 2 3" xfId="12495" xr:uid="{00000000-0005-0000-0000-0000C5610000}"/>
    <cellStyle name="桁区切り 3 4 2 3 2 2 3 2" xfId="8740" xr:uid="{00000000-0005-0000-0000-000016440000}"/>
    <cellStyle name="桁区切り 3 4 2 3 2 2 4" xfId="6552" xr:uid="{00000000-0005-0000-0000-000020330000}"/>
    <cellStyle name="桁区切り 3 4 2 3 2 2 5" xfId="4891" xr:uid="{00000000-0005-0000-0000-000067260000}"/>
    <cellStyle name="桁区切り 3 4 2 3 2 2 7" xfId="14661" xr:uid="{00000000-0005-0000-0000-0000BB720000}"/>
    <cellStyle name="桁区切り 3 4 2 3 2 3 2" xfId="5993" xr:uid="{00000000-0005-0000-0000-0000E22E0000}"/>
    <cellStyle name="桁区切り 3 4 2 3 2 3 4" xfId="15763" xr:uid="{00000000-0005-0000-0000-0000367B0000}"/>
    <cellStyle name="桁区切り 3 4 2 3 2 4 2" xfId="7108" xr:uid="{00000000-0005-0000-0000-00005D370000}"/>
    <cellStyle name="桁区切り 3 4 2 3 2 5" xfId="3264" xr:uid="{00000000-0005-0000-0000-0000AE190000}"/>
    <cellStyle name="桁区切り 3 4 2 3 2 5 3" xfId="13034" xr:uid="{00000000-0005-0000-0000-000002660000}"/>
    <cellStyle name="桁区切り 3 4 2 3 2 6 2" xfId="10352" xr:uid="{00000000-0005-0000-0000-0000CE500000}"/>
    <cellStyle name="桁区切り 3 4 2 3 2 7" xfId="4332" xr:uid="{00000000-0005-0000-0000-000029220000}"/>
    <cellStyle name="桁区切り 3 4 2 3 2 9" xfId="14102" xr:uid="{00000000-0005-0000-0000-00007D6E0000}"/>
    <cellStyle name="桁区切り 3 4 2 3 3 2" xfId="1736" xr:uid="{00000000-0005-0000-0000-0000AD0D0000}"/>
    <cellStyle name="桁区切り 3 4 2 3 3 2 2 2" xfId="7735" xr:uid="{00000000-0005-0000-0000-0000523C0000}"/>
    <cellStyle name="桁区切り 3 4 2 3 3 2 3" xfId="3891" xr:uid="{00000000-0005-0000-0000-0000A31E0000}"/>
    <cellStyle name="桁区切り 3 4 2 3 3 2 3 3" xfId="13661" xr:uid="{00000000-0005-0000-0000-0000F76A0000}"/>
    <cellStyle name="桁区切り 3 4 2 3 3 2 4 2" xfId="11507" xr:uid="{00000000-0005-0000-0000-0000015A0000}"/>
    <cellStyle name="桁区切り 3 4 2 3 3 2 6" xfId="9911" xr:uid="{00000000-0005-0000-0000-0000484D0000}"/>
    <cellStyle name="桁区切り 3 4 2 3 3 3" xfId="1208" xr:uid="{00000000-0005-0000-0000-00006F090000}"/>
    <cellStyle name="桁区切り 3 4 2 3 3 3 3" xfId="10980" xr:uid="{00000000-0005-0000-0000-0000C3550000}"/>
    <cellStyle name="桁区切り 3 4 2 3 3 4" xfId="2266" xr:uid="{00000000-0005-0000-0000-0000EA110000}"/>
    <cellStyle name="桁区切り 3 4 2 3 3 4 3" xfId="12036" xr:uid="{00000000-0005-0000-0000-00003E5E0000}"/>
    <cellStyle name="桁区切り 3 4 2 3 3 5 2" xfId="8281" xr:uid="{00000000-0005-0000-0000-00008F400000}"/>
    <cellStyle name="桁区切り 3 4 2 3 3 6" xfId="5535" xr:uid="{00000000-0005-0000-0000-00005B2B0000}"/>
    <cellStyle name="桁区切り 3 4 2 3 3 6 3" xfId="15305" xr:uid="{00000000-0005-0000-0000-0000AF770000}"/>
    <cellStyle name="桁区切り 3 4 2 3 3 8" xfId="9384" xr:uid="{00000000-0005-0000-0000-00000A490000}"/>
    <cellStyle name="桁区切り 3 4 2 3 4" xfId="728" xr:uid="{00000000-0005-0000-0000-00009C050000}"/>
    <cellStyle name="桁区切り 3 4 2 3 4 2 2" xfId="2907" xr:uid="{00000000-0005-0000-0000-0000DD160000}"/>
    <cellStyle name="桁区切り 3 4 2 3 4 2 2 3" xfId="12677" xr:uid="{00000000-0005-0000-0000-000031630000}"/>
    <cellStyle name="桁区切り 3 4 2 3 4 2 3 2" xfId="8922" xr:uid="{00000000-0005-0000-0000-000082450000}"/>
    <cellStyle name="桁区切り 3 4 2 3 4 2 4" xfId="6734" xr:uid="{00000000-0005-0000-0000-00008C340000}"/>
    <cellStyle name="桁区切り 3 4 2 3 4 2 5" xfId="5073" xr:uid="{00000000-0005-0000-0000-0000D3270000}"/>
    <cellStyle name="桁区切り 3 4 2 3 4 2 7" xfId="14843" xr:uid="{00000000-0005-0000-0000-000027740000}"/>
    <cellStyle name="桁区切り 3 4 2 3 4 3 2" xfId="6176" xr:uid="{00000000-0005-0000-0000-00004E300000}"/>
    <cellStyle name="桁区切り 3 4 2 3 4 3 4" xfId="15945" xr:uid="{00000000-0005-0000-0000-0000A27C0000}"/>
    <cellStyle name="桁区切り 3 4 2 3 4 4 2" xfId="7291" xr:uid="{00000000-0005-0000-0000-0000C9380000}"/>
    <cellStyle name="桁区切り 3 4 2 3 4 5" xfId="3447" xr:uid="{00000000-0005-0000-0000-00001A1B0000}"/>
    <cellStyle name="桁区切り 3 4 2 3 4 5 3" xfId="13217" xr:uid="{00000000-0005-0000-0000-00006E670000}"/>
    <cellStyle name="桁区切り 3 4 2 3 4 6 2" xfId="10535" xr:uid="{00000000-0005-0000-0000-00003A520000}"/>
    <cellStyle name="桁区切り 3 4 2 3 4 7" xfId="4515" xr:uid="{00000000-0005-0000-0000-000095230000}"/>
    <cellStyle name="桁区切り 3 4 2 3 4 9" xfId="14285" xr:uid="{00000000-0005-0000-0000-0000E96F0000}"/>
    <cellStyle name="桁区切り 3 4 2 3 5 2" xfId="1918" xr:uid="{00000000-0005-0000-0000-0000170F0000}"/>
    <cellStyle name="桁区切り 3 4 2 3 5 2 2 2" xfId="7917" xr:uid="{00000000-0005-0000-0000-0000BC3D0000}"/>
    <cellStyle name="桁区切り 3 4 2 3 5 2 3" xfId="4073" xr:uid="{00000000-0005-0000-0000-00000D200000}"/>
    <cellStyle name="桁区切り 3 4 2 3 5 2 3 3" xfId="13843" xr:uid="{00000000-0005-0000-0000-0000616C0000}"/>
    <cellStyle name="桁区切り 3 4 2 3 5 2 4 2" xfId="11689" xr:uid="{00000000-0005-0000-0000-00006B5B0000}"/>
    <cellStyle name="桁区切り 3 4 2 3 5 2 6" xfId="10093" xr:uid="{00000000-0005-0000-0000-0000B24E0000}"/>
    <cellStyle name="桁区切り 3 4 2 3 5 3" xfId="1390" xr:uid="{00000000-0005-0000-0000-0000D90A0000}"/>
    <cellStyle name="桁区切り 3 4 2 3 5 3 3" xfId="11161" xr:uid="{00000000-0005-0000-0000-00002D570000}"/>
    <cellStyle name="桁区切り 3 4 2 3 5 4 2" xfId="7389" xr:uid="{00000000-0005-0000-0000-00007E390000}"/>
    <cellStyle name="桁区切り 3 4 2 3 5 5" xfId="3545" xr:uid="{00000000-0005-0000-0000-0000CF1B0000}"/>
    <cellStyle name="桁区切り 3 4 2 3 5 5 3" xfId="13315" xr:uid="{00000000-0005-0000-0000-000023680000}"/>
    <cellStyle name="桁区切り 3 4 2 3 5 6 2" xfId="10633" xr:uid="{00000000-0005-0000-0000-0000EF520000}"/>
    <cellStyle name="桁区切り 3 4 2 3 5 7" xfId="4613" xr:uid="{00000000-0005-0000-0000-00004A240000}"/>
    <cellStyle name="桁区切り 3 4 2 3 5 9" xfId="14383" xr:uid="{00000000-0005-0000-0000-00009E700000}"/>
    <cellStyle name="桁区切り 3 4 2 3 6 2" xfId="2637" xr:uid="{00000000-0005-0000-0000-0000B8140000}"/>
    <cellStyle name="桁区切り 3 4 2 3 6 2 3" xfId="12407" xr:uid="{00000000-0005-0000-0000-00000C610000}"/>
    <cellStyle name="桁区切り 3 4 2 3 6 3 2" xfId="8652" xr:uid="{00000000-0005-0000-0000-00005D430000}"/>
    <cellStyle name="桁区切り 3 4 2 3 6 4" xfId="6464" xr:uid="{00000000-0005-0000-0000-000067320000}"/>
    <cellStyle name="桁区切り 3 4 2 3 6 5" xfId="4803" xr:uid="{00000000-0005-0000-0000-0000AE250000}"/>
    <cellStyle name="桁区切り 3 4 2 3 6 7" xfId="14573" xr:uid="{00000000-0005-0000-0000-000002720000}"/>
    <cellStyle name="桁区切り 3 4 2 3 7 2" xfId="5905" xr:uid="{00000000-0005-0000-0000-0000292E0000}"/>
    <cellStyle name="桁区切り 3 4 2 3 7 4" xfId="15675" xr:uid="{00000000-0005-0000-0000-00007D7A0000}"/>
    <cellStyle name="桁区切り 3 4 2 3 8 2" xfId="7020" xr:uid="{00000000-0005-0000-0000-0000A4360000}"/>
    <cellStyle name="桁区切り 3 4 2 3 9" xfId="3176" xr:uid="{00000000-0005-0000-0000-0000F5180000}"/>
    <cellStyle name="桁区切り 3 4 2 3 9 3" xfId="12946" xr:uid="{00000000-0005-0000-0000-000049650000}"/>
    <cellStyle name="桁区切り 3 4 2 4 2" xfId="1483" xr:uid="{00000000-0005-0000-0000-0000A10B0000}"/>
    <cellStyle name="桁区切り 3 4 2 4 2 2 2" xfId="7482" xr:uid="{00000000-0005-0000-0000-0000463A0000}"/>
    <cellStyle name="桁区切り 3 4 2 4 2 3" xfId="3638" xr:uid="{00000000-0005-0000-0000-0000971C0000}"/>
    <cellStyle name="桁区切り 3 4 2 4 2 3 3" xfId="13408" xr:uid="{00000000-0005-0000-0000-0000EB680000}"/>
    <cellStyle name="桁区切り 3 4 2 4 2 4 2" xfId="11254" xr:uid="{00000000-0005-0000-0000-0000F5570000}"/>
    <cellStyle name="桁区切り 3 4 2 4 2 6" xfId="9658" xr:uid="{00000000-0005-0000-0000-00003C4B0000}"/>
    <cellStyle name="桁区切り 3 4 2 4 3" xfId="955" xr:uid="{00000000-0005-0000-0000-000063070000}"/>
    <cellStyle name="桁区切り 3 4 2 4 3 3" xfId="10727" xr:uid="{00000000-0005-0000-0000-0000B7530000}"/>
    <cellStyle name="桁区切り 3 4 2 4 4" xfId="2013" xr:uid="{00000000-0005-0000-0000-0000DE0F0000}"/>
    <cellStyle name="桁区切り 3 4 2 4 4 3" xfId="11783" xr:uid="{00000000-0005-0000-0000-0000325C0000}"/>
    <cellStyle name="桁区切り 3 4 2 4 5 2" xfId="8028" xr:uid="{00000000-0005-0000-0000-0000833E0000}"/>
    <cellStyle name="桁区切り 3 4 2 4 6" xfId="5282" xr:uid="{00000000-0005-0000-0000-00004F290000}"/>
    <cellStyle name="桁区切り 3 4 2 4 6 3" xfId="15052" xr:uid="{00000000-0005-0000-0000-0000A3750000}"/>
    <cellStyle name="桁区切り 3 4 2 4 8" xfId="9131" xr:uid="{00000000-0005-0000-0000-0000FE460000}"/>
    <cellStyle name="桁区切り 3 4 2 5" xfId="406" xr:uid="{00000000-0005-0000-0000-000006030000}"/>
    <cellStyle name="桁区切り 3 4 2 5 2 2" xfId="2657" xr:uid="{00000000-0005-0000-0000-0000D9140000}"/>
    <cellStyle name="桁区切り 3 4 2 5 2 2 3" xfId="12427" xr:uid="{00000000-0005-0000-0000-00002D610000}"/>
    <cellStyle name="桁区切り 3 4 2 5 2 3 2" xfId="8672" xr:uid="{00000000-0005-0000-0000-00007E430000}"/>
    <cellStyle name="桁区切り 3 4 2 5 2 4" xfId="6484" xr:uid="{00000000-0005-0000-0000-000088320000}"/>
    <cellStyle name="桁区切り 3 4 2 5 2 5" xfId="4823" xr:uid="{00000000-0005-0000-0000-0000CF250000}"/>
    <cellStyle name="桁区切り 3 4 2 5 2 7" xfId="14593" xr:uid="{00000000-0005-0000-0000-000023720000}"/>
    <cellStyle name="桁区切り 3 4 2 5 3 2" xfId="5925" xr:uid="{00000000-0005-0000-0000-00004A2E0000}"/>
    <cellStyle name="桁区切り 3 4 2 5 3 4" xfId="15695" xr:uid="{00000000-0005-0000-0000-00009E7A0000}"/>
    <cellStyle name="桁区切り 3 4 2 5 4 2" xfId="7040" xr:uid="{00000000-0005-0000-0000-0000C5360000}"/>
    <cellStyle name="桁区切り 3 4 2 5 5" xfId="3196" xr:uid="{00000000-0005-0000-0000-000016190000}"/>
    <cellStyle name="桁区切り 3 4 2 5 5 3" xfId="12966" xr:uid="{00000000-0005-0000-0000-00006A650000}"/>
    <cellStyle name="桁区切り 3 4 2 5 6 2" xfId="10284" xr:uid="{00000000-0005-0000-0000-000036500000}"/>
    <cellStyle name="桁区切り 3 4 2 5 7" xfId="4264" xr:uid="{00000000-0005-0000-0000-000091210000}"/>
    <cellStyle name="桁区切り 3 4 2 5 9" xfId="14034" xr:uid="{00000000-0005-0000-0000-0000E56D0000}"/>
    <cellStyle name="桁区切り 3 4 2 6 2" xfId="1667" xr:uid="{00000000-0005-0000-0000-0000130D0000}"/>
    <cellStyle name="桁区切り 3 4 2 6 2 2 2" xfId="7666" xr:uid="{00000000-0005-0000-0000-0000B83B0000}"/>
    <cellStyle name="桁区切り 3 4 2 6 2 3" xfId="3822" xr:uid="{00000000-0005-0000-0000-0000091E0000}"/>
    <cellStyle name="桁区切り 3 4 2 6 2 3 3" xfId="13592" xr:uid="{00000000-0005-0000-0000-00005D6A0000}"/>
    <cellStyle name="桁区切り 3 4 2 6 2 4 2" xfId="11438" xr:uid="{00000000-0005-0000-0000-000067590000}"/>
    <cellStyle name="桁区切り 3 4 2 6 2 6" xfId="9842" xr:uid="{00000000-0005-0000-0000-0000AE4C0000}"/>
    <cellStyle name="桁区切り 3 4 2 6 3" xfId="1139" xr:uid="{00000000-0005-0000-0000-0000D5080000}"/>
    <cellStyle name="桁区切り 3 4 2 6 3 3" xfId="10911" xr:uid="{00000000-0005-0000-0000-000029550000}"/>
    <cellStyle name="桁区切り 3 4 2 6 4" xfId="2197" xr:uid="{00000000-0005-0000-0000-000050110000}"/>
    <cellStyle name="桁区切り 3 4 2 6 4 3" xfId="11967" xr:uid="{00000000-0005-0000-0000-0000A45D0000}"/>
    <cellStyle name="桁区切り 3 4 2 6 5 2" xfId="8212" xr:uid="{00000000-0005-0000-0000-0000F53F0000}"/>
    <cellStyle name="桁区切り 3 4 2 6 6" xfId="5466" xr:uid="{00000000-0005-0000-0000-0000C12A0000}"/>
    <cellStyle name="桁区切り 3 4 2 6 6 3" xfId="15236" xr:uid="{00000000-0005-0000-0000-000015770000}"/>
    <cellStyle name="桁区切り 3 4 2 6 8" xfId="9315" xr:uid="{00000000-0005-0000-0000-000070480000}"/>
    <cellStyle name="桁区切り 3 4 2 7" xfId="641" xr:uid="{00000000-0005-0000-0000-0000DE040000}"/>
    <cellStyle name="桁区切り 3 4 2 7 2 2" xfId="2839" xr:uid="{00000000-0005-0000-0000-000045160000}"/>
    <cellStyle name="桁区切り 3 4 2 7 2 2 3" xfId="12609" xr:uid="{00000000-0005-0000-0000-000099620000}"/>
    <cellStyle name="桁区切り 3 4 2 7 2 3 2" xfId="8854" xr:uid="{00000000-0005-0000-0000-0000EA440000}"/>
    <cellStyle name="桁区切り 3 4 2 7 2 4" xfId="6666" xr:uid="{00000000-0005-0000-0000-0000F4330000}"/>
    <cellStyle name="桁区切り 3 4 2 7 2 5" xfId="5005" xr:uid="{00000000-0005-0000-0000-00003B270000}"/>
    <cellStyle name="桁区切り 3 4 2 7 2 7" xfId="14775" xr:uid="{00000000-0005-0000-0000-00008F730000}"/>
    <cellStyle name="桁区切り 3 4 2 7 3 2" xfId="6107" xr:uid="{00000000-0005-0000-0000-0000B62F0000}"/>
    <cellStyle name="桁区切り 3 4 2 7 3 4" xfId="15877" xr:uid="{00000000-0005-0000-0000-00000A7C0000}"/>
    <cellStyle name="桁区切り 3 4 2 7 4 2" xfId="7222" xr:uid="{00000000-0005-0000-0000-000031380000}"/>
    <cellStyle name="桁区切り 3 4 2 7 5" xfId="3378" xr:uid="{00000000-0005-0000-0000-0000821A0000}"/>
    <cellStyle name="桁区切り 3 4 2 7 5 3" xfId="13148" xr:uid="{00000000-0005-0000-0000-0000D6660000}"/>
    <cellStyle name="桁区切り 3 4 2 7 6 2" xfId="10466" xr:uid="{00000000-0005-0000-0000-0000A2510000}"/>
    <cellStyle name="桁区切り 3 4 2 7 7" xfId="4446" xr:uid="{00000000-0005-0000-0000-0000FD220000}"/>
    <cellStyle name="桁区切り 3 4 2 7 9" xfId="14216" xr:uid="{00000000-0005-0000-0000-0000516F0000}"/>
    <cellStyle name="桁区切り 3 4 2 8 2" xfId="1849" xr:uid="{00000000-0005-0000-0000-00007F0E0000}"/>
    <cellStyle name="桁区切り 3 4 2 8 2 2 2" xfId="7848" xr:uid="{00000000-0005-0000-0000-0000243D0000}"/>
    <cellStyle name="桁区切り 3 4 2 8 2 3" xfId="4004" xr:uid="{00000000-0005-0000-0000-0000751F0000}"/>
    <cellStyle name="桁区切り 3 4 2 8 2 3 3" xfId="13774" xr:uid="{00000000-0005-0000-0000-0000C96B0000}"/>
    <cellStyle name="桁区切り 3 4 2 8 2 4 2" xfId="11620" xr:uid="{00000000-0005-0000-0000-0000D35A0000}"/>
    <cellStyle name="桁区切り 3 4 2 8 2 6" xfId="10024" xr:uid="{00000000-0005-0000-0000-00001A4E0000}"/>
    <cellStyle name="桁区切り 3 4 2 8 3" xfId="1321" xr:uid="{00000000-0005-0000-0000-0000410A0000}"/>
    <cellStyle name="桁区切り 3 4 2 8 3 3" xfId="11092" xr:uid="{00000000-0005-0000-0000-000095560000}"/>
    <cellStyle name="桁区切り 3 4 2 8 4" xfId="2378" xr:uid="{00000000-0005-0000-0000-0000BC120000}"/>
    <cellStyle name="桁区切り 3 4 2 8 4 3" xfId="12148" xr:uid="{00000000-0005-0000-0000-0000105F0000}"/>
    <cellStyle name="桁区切り 3 4 2 8 5 2" xfId="8393" xr:uid="{00000000-0005-0000-0000-000061410000}"/>
    <cellStyle name="桁区切り 3 4 2 8 6" xfId="5647" xr:uid="{00000000-0005-0000-0000-00002D2C0000}"/>
    <cellStyle name="桁区切り 3 4 2 8 6 3" xfId="15417" xr:uid="{00000000-0005-0000-0000-000081780000}"/>
    <cellStyle name="桁区切り 3 4 2 8 8" xfId="9496" xr:uid="{00000000-0005-0000-0000-0000DC490000}"/>
    <cellStyle name="桁区切り 3 4 2 9" xfId="1468" xr:uid="{00000000-0005-0000-0000-0000860B0000}"/>
    <cellStyle name="桁区切り 3 4 2 9 2 2" xfId="7467" xr:uid="{00000000-0005-0000-0000-00002B3A0000}"/>
    <cellStyle name="桁区切り 3 4 2 9 3" xfId="3623" xr:uid="{00000000-0005-0000-0000-00007C1C0000}"/>
    <cellStyle name="桁区切り 3 4 2 9 3 3" xfId="13393" xr:uid="{00000000-0005-0000-0000-0000D0680000}"/>
    <cellStyle name="桁区切り 3 4 2 9 4 2" xfId="11239" xr:uid="{00000000-0005-0000-0000-0000DA570000}"/>
    <cellStyle name="桁区切り 3 4 2 9 6" xfId="9643" xr:uid="{00000000-0005-0000-0000-0000214B0000}"/>
    <cellStyle name="桁区切り 3 4 3" xfId="195" xr:uid="{00000000-0005-0000-0000-000072010000}"/>
    <cellStyle name="桁区切り 3 4 3 10 2" xfId="6929" xr:uid="{00000000-0005-0000-0000-0000FC350000}"/>
    <cellStyle name="桁区切り 3 4 3 11" xfId="3085" xr:uid="{00000000-0005-0000-0000-00004D180000}"/>
    <cellStyle name="桁区切り 3 4 3 11 3" xfId="12855" xr:uid="{00000000-0005-0000-0000-0000A1640000}"/>
    <cellStyle name="桁区切り 3 4 3 12 2" xfId="10173" xr:uid="{00000000-0005-0000-0000-00006D4F0000}"/>
    <cellStyle name="桁区切り 3 4 3 13" xfId="4153" xr:uid="{00000000-0005-0000-0000-0000C8200000}"/>
    <cellStyle name="桁区切り 3 4 3 15" xfId="13923" xr:uid="{00000000-0005-0000-0000-00001C6D0000}"/>
    <cellStyle name="桁区切り 3 4 3 2 10" xfId="5359" xr:uid="{00000000-0005-0000-0000-0000FA290000}"/>
    <cellStyle name="桁区切り 3 4 3 2 10 3" xfId="15129" xr:uid="{00000000-0005-0000-0000-00004E760000}"/>
    <cellStyle name="桁区切り 3 4 3 2 12" xfId="9208" xr:uid="{00000000-0005-0000-0000-0000A9470000}"/>
    <cellStyle name="桁区切り 3 4 3 2 2" xfId="497" xr:uid="{00000000-0005-0000-0000-0000D3030000}"/>
    <cellStyle name="桁区切り 3 4 3 2 2 2 2" xfId="2730" xr:uid="{00000000-0005-0000-0000-000080150000}"/>
    <cellStyle name="桁区切り 3 4 3 2 2 2 2 3" xfId="12500" xr:uid="{00000000-0005-0000-0000-0000D4610000}"/>
    <cellStyle name="桁区切り 3 4 3 2 2 2 3 2" xfId="8745" xr:uid="{00000000-0005-0000-0000-000025440000}"/>
    <cellStyle name="桁区切り 3 4 3 2 2 2 4" xfId="6557" xr:uid="{00000000-0005-0000-0000-00002F330000}"/>
    <cellStyle name="桁区切り 3 4 3 2 2 2 5" xfId="4896" xr:uid="{00000000-0005-0000-0000-000076260000}"/>
    <cellStyle name="桁区切り 3 4 3 2 2 2 7" xfId="14666" xr:uid="{00000000-0005-0000-0000-0000CA720000}"/>
    <cellStyle name="桁区切り 3 4 3 2 2 3 2" xfId="5998" xr:uid="{00000000-0005-0000-0000-0000F12E0000}"/>
    <cellStyle name="桁区切り 3 4 3 2 2 3 4" xfId="15768" xr:uid="{00000000-0005-0000-0000-0000457B0000}"/>
    <cellStyle name="桁区切り 3 4 3 2 2 4 2" xfId="7113" xr:uid="{00000000-0005-0000-0000-00006C370000}"/>
    <cellStyle name="桁区切り 3 4 3 2 2 5" xfId="3269" xr:uid="{00000000-0005-0000-0000-0000BD190000}"/>
    <cellStyle name="桁区切り 3 4 3 2 2 5 3" xfId="13039" xr:uid="{00000000-0005-0000-0000-000011660000}"/>
    <cellStyle name="桁区切り 3 4 3 2 2 6 2" xfId="10357" xr:uid="{00000000-0005-0000-0000-0000DD500000}"/>
    <cellStyle name="桁区切り 3 4 3 2 2 7" xfId="4337" xr:uid="{00000000-0005-0000-0000-000038220000}"/>
    <cellStyle name="桁区切り 3 4 3 2 2 9" xfId="14107" xr:uid="{00000000-0005-0000-0000-00008C6E0000}"/>
    <cellStyle name="桁区切り 3 4 3 2 3 2" xfId="1741" xr:uid="{00000000-0005-0000-0000-0000BC0D0000}"/>
    <cellStyle name="桁区切り 3 4 3 2 3 2 2 2" xfId="7740" xr:uid="{00000000-0005-0000-0000-0000613C0000}"/>
    <cellStyle name="桁区切り 3 4 3 2 3 2 3" xfId="3896" xr:uid="{00000000-0005-0000-0000-0000B21E0000}"/>
    <cellStyle name="桁区切り 3 4 3 2 3 2 3 3" xfId="13666" xr:uid="{00000000-0005-0000-0000-0000066B0000}"/>
    <cellStyle name="桁区切り 3 4 3 2 3 2 4 2" xfId="11512" xr:uid="{00000000-0005-0000-0000-0000105A0000}"/>
    <cellStyle name="桁区切り 3 4 3 2 3 2 6" xfId="9916" xr:uid="{00000000-0005-0000-0000-0000574D0000}"/>
    <cellStyle name="桁区切り 3 4 3 2 3 3" xfId="1213" xr:uid="{00000000-0005-0000-0000-00007E090000}"/>
    <cellStyle name="桁区切り 3 4 3 2 3 3 3" xfId="10985" xr:uid="{00000000-0005-0000-0000-0000D2550000}"/>
    <cellStyle name="桁区切り 3 4 3 2 3 4" xfId="2271" xr:uid="{00000000-0005-0000-0000-0000F9110000}"/>
    <cellStyle name="桁区切り 3 4 3 2 3 4 3" xfId="12041" xr:uid="{00000000-0005-0000-0000-00004D5E0000}"/>
    <cellStyle name="桁区切り 3 4 3 2 3 5 2" xfId="8286" xr:uid="{00000000-0005-0000-0000-00009E400000}"/>
    <cellStyle name="桁区切り 3 4 3 2 3 6" xfId="5540" xr:uid="{00000000-0005-0000-0000-00006A2B0000}"/>
    <cellStyle name="桁区切り 3 4 3 2 3 6 3" xfId="15310" xr:uid="{00000000-0005-0000-0000-0000BE770000}"/>
    <cellStyle name="桁区切り 3 4 3 2 3 8" xfId="9389" xr:uid="{00000000-0005-0000-0000-000019490000}"/>
    <cellStyle name="桁区切り 3 4 3 2 4" xfId="734" xr:uid="{00000000-0005-0000-0000-0000AC050000}"/>
    <cellStyle name="桁区切り 3 4 3 2 4 2 2" xfId="2913" xr:uid="{00000000-0005-0000-0000-0000EC160000}"/>
    <cellStyle name="桁区切り 3 4 3 2 4 2 2 3" xfId="12683" xr:uid="{00000000-0005-0000-0000-000040630000}"/>
    <cellStyle name="桁区切り 3 4 3 2 4 2 3 2" xfId="8928" xr:uid="{00000000-0005-0000-0000-000091450000}"/>
    <cellStyle name="桁区切り 3 4 3 2 4 2 4" xfId="6740" xr:uid="{00000000-0005-0000-0000-00009B340000}"/>
    <cellStyle name="桁区切り 3 4 3 2 4 2 5" xfId="5079" xr:uid="{00000000-0005-0000-0000-0000E2270000}"/>
    <cellStyle name="桁区切り 3 4 3 2 4 2 7" xfId="14849" xr:uid="{00000000-0005-0000-0000-000036740000}"/>
    <cellStyle name="桁区切り 3 4 3 2 4 3 2" xfId="6182" xr:uid="{00000000-0005-0000-0000-00005D300000}"/>
    <cellStyle name="桁区切り 3 4 3 2 4 3 4" xfId="15951" xr:uid="{00000000-0005-0000-0000-0000B17C0000}"/>
    <cellStyle name="桁区切り 3 4 3 2 4 4 2" xfId="7297" xr:uid="{00000000-0005-0000-0000-0000D8380000}"/>
    <cellStyle name="桁区切り 3 4 3 2 4 5" xfId="3453" xr:uid="{00000000-0005-0000-0000-0000291B0000}"/>
    <cellStyle name="桁区切り 3 4 3 2 4 5 3" xfId="13223" xr:uid="{00000000-0005-0000-0000-00007D670000}"/>
    <cellStyle name="桁区切り 3 4 3 2 4 6 2" xfId="10541" xr:uid="{00000000-0005-0000-0000-000049520000}"/>
    <cellStyle name="桁区切り 3 4 3 2 4 7" xfId="4521" xr:uid="{00000000-0005-0000-0000-0000A4230000}"/>
    <cellStyle name="桁区切り 3 4 3 2 4 9" xfId="14291" xr:uid="{00000000-0005-0000-0000-0000F86F0000}"/>
    <cellStyle name="桁区切り 3 4 3 2 5 2" xfId="1924" xr:uid="{00000000-0005-0000-0000-0000260F0000}"/>
    <cellStyle name="桁区切り 3 4 3 2 5 2 2 2" xfId="7923" xr:uid="{00000000-0005-0000-0000-0000CB3D0000}"/>
    <cellStyle name="桁区切り 3 4 3 2 5 2 3" xfId="4079" xr:uid="{00000000-0005-0000-0000-00001C200000}"/>
    <cellStyle name="桁区切り 3 4 3 2 5 2 3 3" xfId="13849" xr:uid="{00000000-0005-0000-0000-0000706C0000}"/>
    <cellStyle name="桁区切り 3 4 3 2 5 2 4 2" xfId="11695" xr:uid="{00000000-0005-0000-0000-00007A5B0000}"/>
    <cellStyle name="桁区切り 3 4 3 2 5 2 6" xfId="10099" xr:uid="{00000000-0005-0000-0000-0000C14E0000}"/>
    <cellStyle name="桁区切り 3 4 3 2 5 3" xfId="1396" xr:uid="{00000000-0005-0000-0000-0000E80A0000}"/>
    <cellStyle name="桁区切り 3 4 3 2 5 3 3" xfId="11167" xr:uid="{00000000-0005-0000-0000-00003C570000}"/>
    <cellStyle name="桁区切り 3 4 3 2 5 4 2" xfId="7395" xr:uid="{00000000-0005-0000-0000-00008D390000}"/>
    <cellStyle name="桁区切り 3 4 3 2 5 5" xfId="3551" xr:uid="{00000000-0005-0000-0000-0000DE1B0000}"/>
    <cellStyle name="桁区切り 3 4 3 2 5 5 3" xfId="13321" xr:uid="{00000000-0005-0000-0000-000032680000}"/>
    <cellStyle name="桁区切り 3 4 3 2 5 6 2" xfId="10639" xr:uid="{00000000-0005-0000-0000-0000FE520000}"/>
    <cellStyle name="桁区切り 3 4 3 2 5 7" xfId="4619" xr:uid="{00000000-0005-0000-0000-000059240000}"/>
    <cellStyle name="桁区切り 3 4 3 2 5 9" xfId="14389" xr:uid="{00000000-0005-0000-0000-0000AD700000}"/>
    <cellStyle name="桁区切り 3 4 3 2 6 2" xfId="2646" xr:uid="{00000000-0005-0000-0000-0000C7140000}"/>
    <cellStyle name="桁区切り 3 4 3 2 6 2 3" xfId="12416" xr:uid="{00000000-0005-0000-0000-00001B610000}"/>
    <cellStyle name="桁区切り 3 4 3 2 6 3 2" xfId="8661" xr:uid="{00000000-0005-0000-0000-00006C430000}"/>
    <cellStyle name="桁区切り 3 4 3 2 6 4" xfId="6473" xr:uid="{00000000-0005-0000-0000-000076320000}"/>
    <cellStyle name="桁区切り 3 4 3 2 6 5" xfId="4812" xr:uid="{00000000-0005-0000-0000-0000BD250000}"/>
    <cellStyle name="桁区切り 3 4 3 2 6 7" xfId="14582" xr:uid="{00000000-0005-0000-0000-000011720000}"/>
    <cellStyle name="桁区切り 3 4 3 2 7 2" xfId="5914" xr:uid="{00000000-0005-0000-0000-0000382E0000}"/>
    <cellStyle name="桁区切り 3 4 3 2 7 4" xfId="15684" xr:uid="{00000000-0005-0000-0000-00008C7A0000}"/>
    <cellStyle name="桁区切り 3 4 3 2 8 2" xfId="7029" xr:uid="{00000000-0005-0000-0000-0000B3360000}"/>
    <cellStyle name="桁区切り 3 4 3 2 9" xfId="3185" xr:uid="{00000000-0005-0000-0000-000004190000}"/>
    <cellStyle name="桁区切り 3 4 3 2 9 3" xfId="12955" xr:uid="{00000000-0005-0000-0000-000058650000}"/>
    <cellStyle name="桁区切り 3 4 3 3 2" xfId="1484" xr:uid="{00000000-0005-0000-0000-0000A30B0000}"/>
    <cellStyle name="桁区切り 3 4 3 3 2 2 2" xfId="7483" xr:uid="{00000000-0005-0000-0000-0000483A0000}"/>
    <cellStyle name="桁区切り 3 4 3 3 2 3" xfId="3639" xr:uid="{00000000-0005-0000-0000-0000991C0000}"/>
    <cellStyle name="桁区切り 3 4 3 3 2 3 3" xfId="13409" xr:uid="{00000000-0005-0000-0000-0000ED680000}"/>
    <cellStyle name="桁区切り 3 4 3 3 2 4 2" xfId="11255" xr:uid="{00000000-0005-0000-0000-0000F7570000}"/>
    <cellStyle name="桁区切り 3 4 3 3 2 6" xfId="9659" xr:uid="{00000000-0005-0000-0000-00003E4B0000}"/>
    <cellStyle name="桁区切り 3 4 3 3 3" xfId="956" xr:uid="{00000000-0005-0000-0000-000065070000}"/>
    <cellStyle name="桁区切り 3 4 3 3 3 3" xfId="10728" xr:uid="{00000000-0005-0000-0000-0000B9530000}"/>
    <cellStyle name="桁区切り 3 4 3 3 4" xfId="2014" xr:uid="{00000000-0005-0000-0000-0000E00F0000}"/>
    <cellStyle name="桁区切り 3 4 3 3 4 3" xfId="11784" xr:uid="{00000000-0005-0000-0000-0000345C0000}"/>
    <cellStyle name="桁区切り 3 4 3 3 5 2" xfId="8029" xr:uid="{00000000-0005-0000-0000-0000853E0000}"/>
    <cellStyle name="桁区切り 3 4 3 3 6" xfId="5283" xr:uid="{00000000-0005-0000-0000-000051290000}"/>
    <cellStyle name="桁区切り 3 4 3 3 6 3" xfId="15053" xr:uid="{00000000-0005-0000-0000-0000A5750000}"/>
    <cellStyle name="桁区切り 3 4 3 3 8" xfId="9132" xr:uid="{00000000-0005-0000-0000-000000470000}"/>
    <cellStyle name="桁区切り 3 4 3 4" xfId="417" xr:uid="{00000000-0005-0000-0000-00001D030000}"/>
    <cellStyle name="桁区切り 3 4 3 4 2 2" xfId="2658" xr:uid="{00000000-0005-0000-0000-0000DB140000}"/>
    <cellStyle name="桁区切り 3 4 3 4 2 2 3" xfId="12428" xr:uid="{00000000-0005-0000-0000-00002F610000}"/>
    <cellStyle name="桁区切り 3 4 3 4 2 3 2" xfId="8673" xr:uid="{00000000-0005-0000-0000-000080430000}"/>
    <cellStyle name="桁区切り 3 4 3 4 2 4" xfId="6485" xr:uid="{00000000-0005-0000-0000-00008A320000}"/>
    <cellStyle name="桁区切り 3 4 3 4 2 5" xfId="4824" xr:uid="{00000000-0005-0000-0000-0000D1250000}"/>
    <cellStyle name="桁区切り 3 4 3 4 2 7" xfId="14594" xr:uid="{00000000-0005-0000-0000-000025720000}"/>
    <cellStyle name="桁区切り 3 4 3 4 3 2" xfId="5926" xr:uid="{00000000-0005-0000-0000-00004C2E0000}"/>
    <cellStyle name="桁区切り 3 4 3 4 3 4" xfId="15696" xr:uid="{00000000-0005-0000-0000-0000A07A0000}"/>
    <cellStyle name="桁区切り 3 4 3 4 4 2" xfId="7041" xr:uid="{00000000-0005-0000-0000-0000C7360000}"/>
    <cellStyle name="桁区切り 3 4 3 4 5" xfId="3197" xr:uid="{00000000-0005-0000-0000-000018190000}"/>
    <cellStyle name="桁区切り 3 4 3 4 5 3" xfId="12967" xr:uid="{00000000-0005-0000-0000-00006C650000}"/>
    <cellStyle name="桁区切り 3 4 3 4 6 2" xfId="10285" xr:uid="{00000000-0005-0000-0000-000038500000}"/>
    <cellStyle name="桁区切り 3 4 3 4 7" xfId="4265" xr:uid="{00000000-0005-0000-0000-000093210000}"/>
    <cellStyle name="桁区切り 3 4 3 4 9" xfId="14035" xr:uid="{00000000-0005-0000-0000-0000E76D0000}"/>
    <cellStyle name="桁区切り 3 4 3 5 2" xfId="1669" xr:uid="{00000000-0005-0000-0000-0000160D0000}"/>
    <cellStyle name="桁区切り 3 4 3 5 2 2 2" xfId="7668" xr:uid="{00000000-0005-0000-0000-0000BB3B0000}"/>
    <cellStyle name="桁区切り 3 4 3 5 2 3" xfId="3824" xr:uid="{00000000-0005-0000-0000-00000C1E0000}"/>
    <cellStyle name="桁区切り 3 4 3 5 2 3 3" xfId="13594" xr:uid="{00000000-0005-0000-0000-0000606A0000}"/>
    <cellStyle name="桁区切り 3 4 3 5 2 4 2" xfId="11440" xr:uid="{00000000-0005-0000-0000-00006A590000}"/>
    <cellStyle name="桁区切り 3 4 3 5 2 6" xfId="9844" xr:uid="{00000000-0005-0000-0000-0000B14C0000}"/>
    <cellStyle name="桁区切り 3 4 3 5 3" xfId="1141" xr:uid="{00000000-0005-0000-0000-0000D8080000}"/>
    <cellStyle name="桁区切り 3 4 3 5 3 3" xfId="10913" xr:uid="{00000000-0005-0000-0000-00002C550000}"/>
    <cellStyle name="桁区切り 3 4 3 5 4" xfId="2199" xr:uid="{00000000-0005-0000-0000-000053110000}"/>
    <cellStyle name="桁区切り 3 4 3 5 4 3" xfId="11969" xr:uid="{00000000-0005-0000-0000-0000A75D0000}"/>
    <cellStyle name="桁区切り 3 4 3 5 5 2" xfId="8214" xr:uid="{00000000-0005-0000-0000-0000F83F0000}"/>
    <cellStyle name="桁区切り 3 4 3 5 6" xfId="5468" xr:uid="{00000000-0005-0000-0000-0000C42A0000}"/>
    <cellStyle name="桁区切り 3 4 3 5 6 3" xfId="15238" xr:uid="{00000000-0005-0000-0000-000018770000}"/>
    <cellStyle name="桁区切り 3 4 3 5 8" xfId="9317" xr:uid="{00000000-0005-0000-0000-000073480000}"/>
    <cellStyle name="桁区切り 3 4 3 6" xfId="653" xr:uid="{00000000-0005-0000-0000-0000F6040000}"/>
    <cellStyle name="桁区切り 3 4 3 6 2 2" xfId="2840" xr:uid="{00000000-0005-0000-0000-000047160000}"/>
    <cellStyle name="桁区切り 3 4 3 6 2 2 3" xfId="12610" xr:uid="{00000000-0005-0000-0000-00009B620000}"/>
    <cellStyle name="桁区切り 3 4 3 6 2 3 2" xfId="8855" xr:uid="{00000000-0005-0000-0000-0000EC440000}"/>
    <cellStyle name="桁区切り 3 4 3 6 2 4" xfId="6667" xr:uid="{00000000-0005-0000-0000-0000F6330000}"/>
    <cellStyle name="桁区切り 3 4 3 6 2 5" xfId="5006" xr:uid="{00000000-0005-0000-0000-00003D270000}"/>
    <cellStyle name="桁区切り 3 4 3 6 2 7" xfId="14776" xr:uid="{00000000-0005-0000-0000-000091730000}"/>
    <cellStyle name="桁区切り 3 4 3 6 3 2" xfId="6108" xr:uid="{00000000-0005-0000-0000-0000B82F0000}"/>
    <cellStyle name="桁区切り 3 4 3 6 3 4" xfId="15878" xr:uid="{00000000-0005-0000-0000-00000C7C0000}"/>
    <cellStyle name="桁区切り 3 4 3 6 4 2" xfId="7223" xr:uid="{00000000-0005-0000-0000-000033380000}"/>
    <cellStyle name="桁区切り 3 4 3 6 5" xfId="3379" xr:uid="{00000000-0005-0000-0000-0000841A0000}"/>
    <cellStyle name="桁区切り 3 4 3 6 5 3" xfId="13149" xr:uid="{00000000-0005-0000-0000-0000D8660000}"/>
    <cellStyle name="桁区切り 3 4 3 6 6 2" xfId="10467" xr:uid="{00000000-0005-0000-0000-0000A4510000}"/>
    <cellStyle name="桁区切り 3 4 3 6 7" xfId="4447" xr:uid="{00000000-0005-0000-0000-0000FF220000}"/>
    <cellStyle name="桁区切り 3 4 3 6 9" xfId="14217" xr:uid="{00000000-0005-0000-0000-0000536F0000}"/>
    <cellStyle name="桁区切り 3 4 3 7 2" xfId="1850" xr:uid="{00000000-0005-0000-0000-0000810E0000}"/>
    <cellStyle name="桁区切り 3 4 3 7 2 2 2" xfId="7849" xr:uid="{00000000-0005-0000-0000-0000263D0000}"/>
    <cellStyle name="桁区切り 3 4 3 7 2 3" xfId="4005" xr:uid="{00000000-0005-0000-0000-0000771F0000}"/>
    <cellStyle name="桁区切り 3 4 3 7 2 3 3" xfId="13775" xr:uid="{00000000-0005-0000-0000-0000CB6B0000}"/>
    <cellStyle name="桁区切り 3 4 3 7 2 4 2" xfId="11621" xr:uid="{00000000-0005-0000-0000-0000D55A0000}"/>
    <cellStyle name="桁区切り 3 4 3 7 2 6" xfId="10025" xr:uid="{00000000-0005-0000-0000-00001C4E0000}"/>
    <cellStyle name="桁区切り 3 4 3 7 3" xfId="1322" xr:uid="{00000000-0005-0000-0000-0000430A0000}"/>
    <cellStyle name="桁区切り 3 4 3 7 3 3" xfId="11093" xr:uid="{00000000-0005-0000-0000-000097560000}"/>
    <cellStyle name="桁区切り 3 4 3 7 4" xfId="2379" xr:uid="{00000000-0005-0000-0000-0000BE120000}"/>
    <cellStyle name="桁区切り 3 4 3 7 4 3" xfId="12149" xr:uid="{00000000-0005-0000-0000-0000125F0000}"/>
    <cellStyle name="桁区切り 3 4 3 7 5 2" xfId="8394" xr:uid="{00000000-0005-0000-0000-000063410000}"/>
    <cellStyle name="桁区切り 3 4 3 7 6" xfId="5648" xr:uid="{00000000-0005-0000-0000-00002F2C0000}"/>
    <cellStyle name="桁区切り 3 4 3 7 6 3" xfId="15418" xr:uid="{00000000-0005-0000-0000-000083780000}"/>
    <cellStyle name="桁区切り 3 4 3 7 8" xfId="9497" xr:uid="{00000000-0005-0000-0000-0000DE490000}"/>
    <cellStyle name="桁区切り 3 4 3 8" xfId="1477" xr:uid="{00000000-0005-0000-0000-0000940B0000}"/>
    <cellStyle name="桁区切り 3 4 3 8 2 2" xfId="7476" xr:uid="{00000000-0005-0000-0000-0000393A0000}"/>
    <cellStyle name="桁区切り 3 4 3 8 3" xfId="3632" xr:uid="{00000000-0005-0000-0000-00008A1C0000}"/>
    <cellStyle name="桁区切り 3 4 3 8 3 3" xfId="13402" xr:uid="{00000000-0005-0000-0000-0000DE680000}"/>
    <cellStyle name="桁区切り 3 4 3 8 4 2" xfId="11248" xr:uid="{00000000-0005-0000-0000-0000E8570000}"/>
    <cellStyle name="桁区切り 3 4 3 8 6" xfId="9652" xr:uid="{00000000-0005-0000-0000-00002F4B0000}"/>
    <cellStyle name="桁区切り 3 4 3 9" xfId="949" xr:uid="{00000000-0005-0000-0000-000056070000}"/>
    <cellStyle name="桁区切り 3 4 3 9 3" xfId="10721" xr:uid="{00000000-0005-0000-0000-0000AA530000}"/>
    <cellStyle name="桁区切り 3 5" xfId="26" xr:uid="{00000000-0005-0000-0000-00002E000000}"/>
    <cellStyle name="桁区切り 3 5 3" xfId="258" xr:uid="{00000000-0005-0000-0000-0000F5010000}"/>
    <cellStyle name="桁区切り 3 6" xfId="38" xr:uid="{00000000-0005-0000-0000-000043000000}"/>
    <cellStyle name="桁区切り 3 6 3" xfId="262" xr:uid="{00000000-0005-0000-0000-0000FD010000}"/>
    <cellStyle name="桁区切り 3 7" xfId="47" xr:uid="{00000000-0005-0000-0000-000059000000}"/>
    <cellStyle name="桁区切り 3 7 3" xfId="271" xr:uid="{00000000-0005-0000-0000-00000D020000}"/>
    <cellStyle name="桁区切り 3 9" xfId="135" xr:uid="{00000000-0005-0000-0000-0000F3000000}"/>
    <cellStyle name="桁区切り 31" xfId="629" xr:uid="{00000000-0005-0000-0000-0000C4040000}"/>
    <cellStyle name="桁区切り 33" xfId="618" xr:uid="{00000000-0005-0000-0000-0000AF040000}"/>
    <cellStyle name="桁区切り 35" xfId="630" xr:uid="{00000000-0005-0000-0000-0000C6040000}"/>
    <cellStyle name="桁区切り 37" xfId="736" xr:uid="{00000000-0005-0000-0000-0000AF050000}"/>
    <cellStyle name="桁区切り 39" xfId="649" xr:uid="{00000000-0005-0000-0000-0000EE040000}"/>
    <cellStyle name="桁区切り 4 2" xfId="154" xr:uid="{00000000-0005-0000-0000-00001B010000}"/>
    <cellStyle name="桁区切り 4 2 3" xfId="231" xr:uid="{00000000-0005-0000-0000-0000BA010000}"/>
    <cellStyle name="桁区切り 4 3 2" xfId="357" xr:uid="{00000000-0005-0000-0000-0000AA020000}"/>
    <cellStyle name="桁区切り 4 4" xfId="166" xr:uid="{00000000-0005-0000-0000-000030010000}"/>
    <cellStyle name="桁区切り 4 4 3" xfId="242" xr:uid="{00000000-0005-0000-0000-0000CA010000}"/>
    <cellStyle name="桁区切り 4 5 2" xfId="202" xr:uid="{00000000-0005-0000-0000-00007E010000}"/>
    <cellStyle name="桁区切り 4 5 2 3" xfId="254" xr:uid="{00000000-0005-0000-0000-0000EA010000}"/>
    <cellStyle name="桁区切り 4 5 2 5" xfId="532" xr:uid="{00000000-0005-0000-0000-000012040000}"/>
    <cellStyle name="桁区切り 4 5 2 7" xfId="767" xr:uid="{00000000-0005-0000-0000-0000ED050000}"/>
    <cellStyle name="桁区切り 4 5 4" xfId="361" xr:uid="{00000000-0005-0000-0000-0000B6020000}"/>
    <cellStyle name="桁区切り 4 5 6" xfId="411" xr:uid="{00000000-0005-0000-0000-000012030000}"/>
    <cellStyle name="桁区切り 4 5 8" xfId="646" xr:uid="{00000000-0005-0000-0000-0000EA040000}"/>
    <cellStyle name="桁区切り 4 6" xfId="147" xr:uid="{00000000-0005-0000-0000-00000D010000}"/>
    <cellStyle name="桁区切り 4 6 3" xfId="226" xr:uid="{00000000-0005-0000-0000-0000B0010000}"/>
    <cellStyle name="桁区切り 41" xfId="859" xr:uid="{00000000-0005-0000-0000-000095060000}"/>
    <cellStyle name="桁区切り 43" xfId="861" xr:uid="{00000000-0005-0000-0000-000099060000}"/>
    <cellStyle name="桁区切り 5" xfId="7" xr:uid="{00000000-0005-0000-0000-00000B000000}"/>
    <cellStyle name="桁区切り 5 2 2" xfId="365" xr:uid="{00000000-0005-0000-0000-0000BB020000}"/>
    <cellStyle name="桁区切り 5 3" xfId="151" xr:uid="{00000000-0005-0000-0000-000016010000}"/>
    <cellStyle name="桁区切り 5 3 10 2" xfId="5808" xr:uid="{00000000-0005-0000-0000-0000712D0000}"/>
    <cellStyle name="桁区切り 5 3 10 4" xfId="15578" xr:uid="{00000000-0005-0000-0000-0000C5790000}"/>
    <cellStyle name="桁区切り 5 3 11 2" xfId="6924" xr:uid="{00000000-0005-0000-0000-0000ED350000}"/>
    <cellStyle name="桁区切り 5 3 12" xfId="3080" xr:uid="{00000000-0005-0000-0000-00003E180000}"/>
    <cellStyle name="桁区切り 5 3 12 3" xfId="12850" xr:uid="{00000000-0005-0000-0000-000092640000}"/>
    <cellStyle name="桁区切り 5 3 13 2" xfId="10168" xr:uid="{00000000-0005-0000-0000-00005E4F0000}"/>
    <cellStyle name="桁区切り 5 3 14" xfId="4148" xr:uid="{00000000-0005-0000-0000-0000B9200000}"/>
    <cellStyle name="桁区切り 5 3 16" xfId="13918" xr:uid="{00000000-0005-0000-0000-00000D6D0000}"/>
    <cellStyle name="桁区切り 5 3 2 10" xfId="3084" xr:uid="{00000000-0005-0000-0000-000049180000}"/>
    <cellStyle name="桁区切り 5 3 2 10 3" xfId="12854" xr:uid="{00000000-0005-0000-0000-00009D640000}"/>
    <cellStyle name="桁区切り 5 3 2 11 2" xfId="10172" xr:uid="{00000000-0005-0000-0000-0000694F0000}"/>
    <cellStyle name="桁区切り 5 3 2 12" xfId="4152" xr:uid="{00000000-0005-0000-0000-0000C4200000}"/>
    <cellStyle name="桁区切り 5 3 2 14" xfId="13922" xr:uid="{00000000-0005-0000-0000-0000186D0000}"/>
    <cellStyle name="桁区切り 5 3 2 2 2" xfId="1558" xr:uid="{00000000-0005-0000-0000-0000470C0000}"/>
    <cellStyle name="桁区切り 5 3 2 2 2 2 2" xfId="7557" xr:uid="{00000000-0005-0000-0000-0000EC3A0000}"/>
    <cellStyle name="桁区切り 5 3 2 2 2 3" xfId="3713" xr:uid="{00000000-0005-0000-0000-00003D1D0000}"/>
    <cellStyle name="桁区切り 5 3 2 2 2 3 3" xfId="13483" xr:uid="{00000000-0005-0000-0000-000091690000}"/>
    <cellStyle name="桁区切り 5 3 2 2 2 4 2" xfId="11329" xr:uid="{00000000-0005-0000-0000-00009B580000}"/>
    <cellStyle name="桁区切り 5 3 2 2 2 6" xfId="9733" xr:uid="{00000000-0005-0000-0000-0000E24B0000}"/>
    <cellStyle name="桁区切り 5 3 2 2 3" xfId="1030" xr:uid="{00000000-0005-0000-0000-000009080000}"/>
    <cellStyle name="桁区切り 5 3 2 2 3 3" xfId="10802" xr:uid="{00000000-0005-0000-0000-00005D540000}"/>
    <cellStyle name="桁区切り 5 3 2 2 4" xfId="2088" xr:uid="{00000000-0005-0000-0000-000084100000}"/>
    <cellStyle name="桁区切り 5 3 2 2 4 3" xfId="11858" xr:uid="{00000000-0005-0000-0000-0000D85C0000}"/>
    <cellStyle name="桁区切り 5 3 2 2 5 2" xfId="8103" xr:uid="{00000000-0005-0000-0000-0000293F0000}"/>
    <cellStyle name="桁区切り 5 3 2 2 6" xfId="5357" xr:uid="{00000000-0005-0000-0000-0000F5290000}"/>
    <cellStyle name="桁区切り 5 3 2 2 6 3" xfId="15127" xr:uid="{00000000-0005-0000-0000-000049760000}"/>
    <cellStyle name="桁区切り 5 3 2 2 8" xfId="9206" xr:uid="{00000000-0005-0000-0000-0000A4470000}"/>
    <cellStyle name="桁区切り 5 3 2 3" xfId="496" xr:uid="{00000000-0005-0000-0000-0000CE030000}"/>
    <cellStyle name="桁区切り 5 3 2 3 2 2" xfId="2729" xr:uid="{00000000-0005-0000-0000-00007C150000}"/>
    <cellStyle name="桁区切り 5 3 2 3 2 2 3" xfId="12499" xr:uid="{00000000-0005-0000-0000-0000D0610000}"/>
    <cellStyle name="桁区切り 5 3 2 3 2 3 2" xfId="8744" xr:uid="{00000000-0005-0000-0000-000021440000}"/>
    <cellStyle name="桁区切り 5 3 2 3 2 4" xfId="6556" xr:uid="{00000000-0005-0000-0000-00002B330000}"/>
    <cellStyle name="桁区切り 5 3 2 3 2 5" xfId="4895" xr:uid="{00000000-0005-0000-0000-000072260000}"/>
    <cellStyle name="桁区切り 5 3 2 3 2 7" xfId="14665" xr:uid="{00000000-0005-0000-0000-0000C6720000}"/>
    <cellStyle name="桁区切り 5 3 2 3 3 2" xfId="5997" xr:uid="{00000000-0005-0000-0000-0000ED2E0000}"/>
    <cellStyle name="桁区切り 5 3 2 3 3 4" xfId="15767" xr:uid="{00000000-0005-0000-0000-0000417B0000}"/>
    <cellStyle name="桁区切り 5 3 2 3 4 2" xfId="7112" xr:uid="{00000000-0005-0000-0000-000068370000}"/>
    <cellStyle name="桁区切り 5 3 2 3 5" xfId="3268" xr:uid="{00000000-0005-0000-0000-0000B9190000}"/>
    <cellStyle name="桁区切り 5 3 2 3 5 3" xfId="13038" xr:uid="{00000000-0005-0000-0000-00000D660000}"/>
    <cellStyle name="桁区切り 5 3 2 3 6 2" xfId="10356" xr:uid="{00000000-0005-0000-0000-0000D9500000}"/>
    <cellStyle name="桁区切り 5 3 2 3 7" xfId="4336" xr:uid="{00000000-0005-0000-0000-000034220000}"/>
    <cellStyle name="桁区切り 5 3 2 3 9" xfId="14106" xr:uid="{00000000-0005-0000-0000-0000886E0000}"/>
    <cellStyle name="桁区切り 5 3 2 4 2" xfId="1740" xr:uid="{00000000-0005-0000-0000-0000B80D0000}"/>
    <cellStyle name="桁区切り 5 3 2 4 2 2 2" xfId="7739" xr:uid="{00000000-0005-0000-0000-00005D3C0000}"/>
    <cellStyle name="桁区切り 5 3 2 4 2 3" xfId="3895" xr:uid="{00000000-0005-0000-0000-0000AE1E0000}"/>
    <cellStyle name="桁区切り 5 3 2 4 2 3 3" xfId="13665" xr:uid="{00000000-0005-0000-0000-0000026B0000}"/>
    <cellStyle name="桁区切り 5 3 2 4 2 4 2" xfId="11511" xr:uid="{00000000-0005-0000-0000-00000C5A0000}"/>
    <cellStyle name="桁区切り 5 3 2 4 2 6" xfId="9915" xr:uid="{00000000-0005-0000-0000-0000534D0000}"/>
    <cellStyle name="桁区切り 5 3 2 4 3" xfId="1212" xr:uid="{00000000-0005-0000-0000-00007A090000}"/>
    <cellStyle name="桁区切り 5 3 2 4 3 3" xfId="10984" xr:uid="{00000000-0005-0000-0000-0000CE550000}"/>
    <cellStyle name="桁区切り 5 3 2 4 4" xfId="2270" xr:uid="{00000000-0005-0000-0000-0000F5110000}"/>
    <cellStyle name="桁区切り 5 3 2 4 4 3" xfId="12040" xr:uid="{00000000-0005-0000-0000-0000495E0000}"/>
    <cellStyle name="桁区切り 5 3 2 4 5 2" xfId="8285" xr:uid="{00000000-0005-0000-0000-00009A400000}"/>
    <cellStyle name="桁区切り 5 3 2 4 6" xfId="5539" xr:uid="{00000000-0005-0000-0000-0000662B0000}"/>
    <cellStyle name="桁区切り 5 3 2 4 6 3" xfId="15309" xr:uid="{00000000-0005-0000-0000-0000BA770000}"/>
    <cellStyle name="桁区切り 5 3 2 4 8" xfId="9388" xr:uid="{00000000-0005-0000-0000-000015490000}"/>
    <cellStyle name="桁区切り 5 3 2 5" xfId="733" xr:uid="{00000000-0005-0000-0000-0000A7050000}"/>
    <cellStyle name="桁区切り 5 3 2 5 2 2" xfId="2912" xr:uid="{00000000-0005-0000-0000-0000E8160000}"/>
    <cellStyle name="桁区切り 5 3 2 5 2 2 3" xfId="12682" xr:uid="{00000000-0005-0000-0000-00003C630000}"/>
    <cellStyle name="桁区切り 5 3 2 5 2 3 2" xfId="8927" xr:uid="{00000000-0005-0000-0000-00008D450000}"/>
    <cellStyle name="桁区切り 5 3 2 5 2 4" xfId="6739" xr:uid="{00000000-0005-0000-0000-000097340000}"/>
    <cellStyle name="桁区切り 5 3 2 5 2 5" xfId="5078" xr:uid="{00000000-0005-0000-0000-0000DE270000}"/>
    <cellStyle name="桁区切り 5 3 2 5 2 7" xfId="14848" xr:uid="{00000000-0005-0000-0000-000032740000}"/>
    <cellStyle name="桁区切り 5 3 2 5 3 2" xfId="6181" xr:uid="{00000000-0005-0000-0000-000059300000}"/>
    <cellStyle name="桁区切り 5 3 2 5 3 4" xfId="15950" xr:uid="{00000000-0005-0000-0000-0000AD7C0000}"/>
    <cellStyle name="桁区切り 5 3 2 5 4 2" xfId="7296" xr:uid="{00000000-0005-0000-0000-0000D4380000}"/>
    <cellStyle name="桁区切り 5 3 2 5 5" xfId="3452" xr:uid="{00000000-0005-0000-0000-0000251B0000}"/>
    <cellStyle name="桁区切り 5 3 2 5 5 3" xfId="13222" xr:uid="{00000000-0005-0000-0000-000079670000}"/>
    <cellStyle name="桁区切り 5 3 2 5 6 2" xfId="10540" xr:uid="{00000000-0005-0000-0000-000045520000}"/>
    <cellStyle name="桁区切り 5 3 2 5 7" xfId="4520" xr:uid="{00000000-0005-0000-0000-0000A0230000}"/>
    <cellStyle name="桁区切り 5 3 2 5 9" xfId="14290" xr:uid="{00000000-0005-0000-0000-0000F46F0000}"/>
    <cellStyle name="桁区切り 5 3 2 6 2" xfId="1923" xr:uid="{00000000-0005-0000-0000-0000220F0000}"/>
    <cellStyle name="桁区切り 5 3 2 6 2 2 2" xfId="7922" xr:uid="{00000000-0005-0000-0000-0000C73D0000}"/>
    <cellStyle name="桁区切り 5 3 2 6 2 3" xfId="4078" xr:uid="{00000000-0005-0000-0000-000018200000}"/>
    <cellStyle name="桁区切り 5 3 2 6 2 3 3" xfId="13848" xr:uid="{00000000-0005-0000-0000-00006C6C0000}"/>
    <cellStyle name="桁区切り 5 3 2 6 2 4 2" xfId="11694" xr:uid="{00000000-0005-0000-0000-0000765B0000}"/>
    <cellStyle name="桁区切り 5 3 2 6 2 6" xfId="10098" xr:uid="{00000000-0005-0000-0000-0000BD4E0000}"/>
    <cellStyle name="桁区切り 5 3 2 6 3" xfId="1395" xr:uid="{00000000-0005-0000-0000-0000E40A0000}"/>
    <cellStyle name="桁区切り 5 3 2 6 3 3" xfId="11166" xr:uid="{00000000-0005-0000-0000-000038570000}"/>
    <cellStyle name="桁区切り 5 3 2 6 4 2" xfId="7394" xr:uid="{00000000-0005-0000-0000-000089390000}"/>
    <cellStyle name="桁区切り 5 3 2 6 5" xfId="3550" xr:uid="{00000000-0005-0000-0000-0000DA1B0000}"/>
    <cellStyle name="桁区切り 5 3 2 6 5 3" xfId="13320" xr:uid="{00000000-0005-0000-0000-00002E680000}"/>
    <cellStyle name="桁区切り 5 3 2 6 6 2" xfId="10638" xr:uid="{00000000-0005-0000-0000-0000FA520000}"/>
    <cellStyle name="桁区切り 5 3 2 6 7" xfId="4618" xr:uid="{00000000-0005-0000-0000-000055240000}"/>
    <cellStyle name="桁区切り 5 3 2 6 9" xfId="14388" xr:uid="{00000000-0005-0000-0000-0000A9700000}"/>
    <cellStyle name="桁区切り 5 3 2 7 2" xfId="2544" xr:uid="{00000000-0005-0000-0000-00000B140000}"/>
    <cellStyle name="桁区切り 5 3 2 7 2 3" xfId="12314" xr:uid="{00000000-0005-0000-0000-00005F600000}"/>
    <cellStyle name="桁区切り 5 3 2 7 3 2" xfId="8559" xr:uid="{00000000-0005-0000-0000-0000B0420000}"/>
    <cellStyle name="桁区切り 5 3 2 7 4" xfId="6371" xr:uid="{00000000-0005-0000-0000-0000BA310000}"/>
    <cellStyle name="桁区切り 5 3 2 7 5" xfId="4710" xr:uid="{00000000-0005-0000-0000-000001250000}"/>
    <cellStyle name="桁区切り 5 3 2 7 7" xfId="14480" xr:uid="{00000000-0005-0000-0000-000055710000}"/>
    <cellStyle name="桁区切り 5 3 2 8 2" xfId="5812" xr:uid="{00000000-0005-0000-0000-00007C2D0000}"/>
    <cellStyle name="桁区切り 5 3 2 8 4" xfId="15582" xr:uid="{00000000-0005-0000-0000-0000D0790000}"/>
    <cellStyle name="桁区切り 5 3 2 9 2" xfId="6928" xr:uid="{00000000-0005-0000-0000-0000F8350000}"/>
    <cellStyle name="桁区切り 5 3 3" xfId="354" xr:uid="{00000000-0005-0000-0000-0000A5020000}"/>
    <cellStyle name="桁区切り 5 3 3 10 2" xfId="10264" xr:uid="{00000000-0005-0000-0000-000014500000}"/>
    <cellStyle name="桁区切り 5 3 3 11" xfId="4244" xr:uid="{00000000-0005-0000-0000-00006F210000}"/>
    <cellStyle name="桁区切り 5 3 3 13" xfId="14014" xr:uid="{00000000-0005-0000-0000-0000C36D0000}"/>
    <cellStyle name="桁区切り 5 3 3 2 2" xfId="1651" xr:uid="{00000000-0005-0000-0000-0000F50C0000}"/>
    <cellStyle name="桁区切り 5 3 3 2 2 2 2" xfId="7650" xr:uid="{00000000-0005-0000-0000-00009A3B0000}"/>
    <cellStyle name="桁区切り 5 3 3 2 2 3" xfId="3806" xr:uid="{00000000-0005-0000-0000-0000EB1D0000}"/>
    <cellStyle name="桁区切り 5 3 3 2 2 3 3" xfId="13576" xr:uid="{00000000-0005-0000-0000-00003F6A0000}"/>
    <cellStyle name="桁区切り 5 3 3 2 2 4 2" xfId="11422" xr:uid="{00000000-0005-0000-0000-000049590000}"/>
    <cellStyle name="桁区切り 5 3 3 2 2 6" xfId="9826" xr:uid="{00000000-0005-0000-0000-0000904C0000}"/>
    <cellStyle name="桁区切り 5 3 3 2 3" xfId="1123" xr:uid="{00000000-0005-0000-0000-0000B7080000}"/>
    <cellStyle name="桁区切り 5 3 3 2 3 3" xfId="10895" xr:uid="{00000000-0005-0000-0000-00000B550000}"/>
    <cellStyle name="桁区切り 5 3 3 2 4" xfId="2181" xr:uid="{00000000-0005-0000-0000-000032110000}"/>
    <cellStyle name="桁区切り 5 3 3 2 4 3" xfId="11951" xr:uid="{00000000-0005-0000-0000-0000865D0000}"/>
    <cellStyle name="桁区切り 5 3 3 2 5 2" xfId="8196" xr:uid="{00000000-0005-0000-0000-0000D73F0000}"/>
    <cellStyle name="桁区切り 5 3 3 2 6" xfId="5450" xr:uid="{00000000-0005-0000-0000-0000A32A0000}"/>
    <cellStyle name="桁区切り 5 3 3 2 6 3" xfId="15220" xr:uid="{00000000-0005-0000-0000-0000F7760000}"/>
    <cellStyle name="桁区切り 5 3 3 2 8" xfId="9299" xr:uid="{00000000-0005-0000-0000-000052480000}"/>
    <cellStyle name="桁区切り 5 3 3 3" xfId="617" xr:uid="{00000000-0005-0000-0000-0000AD040000}"/>
    <cellStyle name="桁区切り 5 3 3 3 2 2" xfId="2823" xr:uid="{00000000-0005-0000-0000-000027160000}"/>
    <cellStyle name="桁区切り 5 3 3 3 2 2 3" xfId="12593" xr:uid="{00000000-0005-0000-0000-00007B620000}"/>
    <cellStyle name="桁区切り 5 3 3 3 2 3 2" xfId="8838" xr:uid="{00000000-0005-0000-0000-0000CC440000}"/>
    <cellStyle name="桁区切り 5 3 3 3 2 4" xfId="6650" xr:uid="{00000000-0005-0000-0000-0000D6330000}"/>
    <cellStyle name="桁区切り 5 3 3 3 2 5" xfId="4989" xr:uid="{00000000-0005-0000-0000-00001D270000}"/>
    <cellStyle name="桁区切り 5 3 3 3 2 7" xfId="14759" xr:uid="{00000000-0005-0000-0000-000071730000}"/>
    <cellStyle name="桁区切り 5 3 3 3 3 2" xfId="6091" xr:uid="{00000000-0005-0000-0000-0000982F0000}"/>
    <cellStyle name="桁区切り 5 3 3 3 3 4" xfId="15861" xr:uid="{00000000-0005-0000-0000-0000EC7B0000}"/>
    <cellStyle name="桁区切り 5 3 3 3 4 2" xfId="7206" xr:uid="{00000000-0005-0000-0000-000013380000}"/>
    <cellStyle name="桁区切り 5 3 3 3 5" xfId="3362" xr:uid="{00000000-0005-0000-0000-0000641A0000}"/>
    <cellStyle name="桁区切り 5 3 3 3 5 3" xfId="13132" xr:uid="{00000000-0005-0000-0000-0000B8660000}"/>
    <cellStyle name="桁区切り 5 3 3 3 6 2" xfId="10450" xr:uid="{00000000-0005-0000-0000-000084510000}"/>
    <cellStyle name="桁区切り 5 3 3 3 7" xfId="4430" xr:uid="{00000000-0005-0000-0000-0000DF220000}"/>
    <cellStyle name="桁区切り 5 3 3 3 9" xfId="14200" xr:uid="{00000000-0005-0000-0000-0000336F0000}"/>
    <cellStyle name="桁区切り 5 3 3 4 2" xfId="1833" xr:uid="{00000000-0005-0000-0000-0000610E0000}"/>
    <cellStyle name="桁区切り 5 3 3 4 2 2 2" xfId="7832" xr:uid="{00000000-0005-0000-0000-0000063D0000}"/>
    <cellStyle name="桁区切り 5 3 3 4 2 3" xfId="3988" xr:uid="{00000000-0005-0000-0000-0000571F0000}"/>
    <cellStyle name="桁区切り 5 3 3 4 2 3 3" xfId="13758" xr:uid="{00000000-0005-0000-0000-0000AB6B0000}"/>
    <cellStyle name="桁区切り 5 3 3 4 2 4 2" xfId="11604" xr:uid="{00000000-0005-0000-0000-0000B55A0000}"/>
    <cellStyle name="桁区切り 5 3 3 4 2 6" xfId="10008" xr:uid="{00000000-0005-0000-0000-0000FC4D0000}"/>
    <cellStyle name="桁区切り 5 3 3 4 3" xfId="1305" xr:uid="{00000000-0005-0000-0000-0000230A0000}"/>
    <cellStyle name="桁区切り 5 3 3 4 3 3" xfId="11076" xr:uid="{00000000-0005-0000-0000-000077560000}"/>
    <cellStyle name="桁区切り 5 3 3 4 4" xfId="2362" xr:uid="{00000000-0005-0000-0000-00009E120000}"/>
    <cellStyle name="桁区切り 5 3 3 4 4 3" xfId="12132" xr:uid="{00000000-0005-0000-0000-0000F25E0000}"/>
    <cellStyle name="桁区切り 5 3 3 4 5 2" xfId="8377" xr:uid="{00000000-0005-0000-0000-000043410000}"/>
    <cellStyle name="桁区切り 5 3 3 4 6" xfId="5631" xr:uid="{00000000-0005-0000-0000-00000F2C0000}"/>
    <cellStyle name="桁区切り 5 3 3 4 6 3" xfId="15401" xr:uid="{00000000-0005-0000-0000-000063780000}"/>
    <cellStyle name="桁区切り 5 3 3 4 8" xfId="9480" xr:uid="{00000000-0005-0000-0000-0000BE490000}"/>
    <cellStyle name="桁区切り 5 3 3 5" xfId="850" xr:uid="{00000000-0005-0000-0000-000086060000}"/>
    <cellStyle name="桁区切り 5 3 3 5 2 2" xfId="3003" xr:uid="{00000000-0005-0000-0000-000091170000}"/>
    <cellStyle name="桁区切り 5 3 3 5 2 2 3" xfId="12773" xr:uid="{00000000-0005-0000-0000-0000E5630000}"/>
    <cellStyle name="桁区切り 5 3 3 5 2 3 2" xfId="9018" xr:uid="{00000000-0005-0000-0000-000036460000}"/>
    <cellStyle name="桁区切り 5 3 3 5 2 4" xfId="6830" xr:uid="{00000000-0005-0000-0000-000040350000}"/>
    <cellStyle name="桁区切り 5 3 3 5 2 5" xfId="5169" xr:uid="{00000000-0005-0000-0000-000087280000}"/>
    <cellStyle name="桁区切り 5 3 3 5 2 7" xfId="14939" xr:uid="{00000000-0005-0000-0000-0000DB740000}"/>
    <cellStyle name="桁区切り 5 3 3 5 3 2" xfId="6272" xr:uid="{00000000-0005-0000-0000-000002310000}"/>
    <cellStyle name="桁区切り 5 3 3 5 4" xfId="2445" xr:uid="{00000000-0005-0000-0000-000053130000}"/>
    <cellStyle name="桁区切り 5 3 3 5 4 3" xfId="12215" xr:uid="{00000000-0005-0000-0000-0000A75F0000}"/>
    <cellStyle name="桁区切り 5 3 3 5 5 2" xfId="8460" xr:uid="{00000000-0005-0000-0000-0000F8410000}"/>
    <cellStyle name="桁区切り 5 3 3 5 6" xfId="5714" xr:uid="{00000000-0005-0000-0000-0000C42C0000}"/>
    <cellStyle name="桁区切り 5 3 3 5 6 3" xfId="15484" xr:uid="{00000000-0005-0000-0000-000018790000}"/>
    <cellStyle name="桁区切り 5 3 3 5 8" xfId="9563" xr:uid="{00000000-0005-0000-0000-0000734A0000}"/>
    <cellStyle name="桁区切り 5 3 3 6" xfId="1554" xr:uid="{00000000-0005-0000-0000-00003C0C0000}"/>
    <cellStyle name="桁区切り 5 3 3 6 2 2" xfId="7553" xr:uid="{00000000-0005-0000-0000-0000E13A0000}"/>
    <cellStyle name="桁区切り 5 3 3 6 3" xfId="3709" xr:uid="{00000000-0005-0000-0000-0000321D0000}"/>
    <cellStyle name="桁区切り 5 3 3 6 3 3" xfId="13479" xr:uid="{00000000-0005-0000-0000-000086690000}"/>
    <cellStyle name="桁区切り 5 3 3 6 4 2" xfId="11325" xr:uid="{00000000-0005-0000-0000-000090580000}"/>
    <cellStyle name="桁区切り 5 3 3 6 6" xfId="9729" xr:uid="{00000000-0005-0000-0000-0000D74B0000}"/>
    <cellStyle name="桁区切り 5 3 3 7" xfId="1026" xr:uid="{00000000-0005-0000-0000-0000FE070000}"/>
    <cellStyle name="桁区切り 5 3 3 7 3" xfId="10798" xr:uid="{00000000-0005-0000-0000-000052540000}"/>
    <cellStyle name="桁区切り 5 3 3 8" xfId="2084" xr:uid="{00000000-0005-0000-0000-000079100000}"/>
    <cellStyle name="桁区切り 5 3 3 8 3" xfId="11854" xr:uid="{00000000-0005-0000-0000-0000CD5C0000}"/>
    <cellStyle name="桁区切り 5 3 3 9 2" xfId="8099" xr:uid="{00000000-0005-0000-0000-00001E3F0000}"/>
    <cellStyle name="桁区切り 5 3 4" xfId="230" xr:uid="{00000000-0005-0000-0000-0000B6010000}"/>
    <cellStyle name="桁区切り 5 3 4 2 2" xfId="2552" xr:uid="{00000000-0005-0000-0000-00001B140000}"/>
    <cellStyle name="桁区切り 5 3 4 2 2 3" xfId="12322" xr:uid="{00000000-0005-0000-0000-00006F600000}"/>
    <cellStyle name="桁区切り 5 3 4 2 3 2" xfId="8567" xr:uid="{00000000-0005-0000-0000-0000C0420000}"/>
    <cellStyle name="桁区切り 5 3 4 2 4" xfId="6379" xr:uid="{00000000-0005-0000-0000-0000CA310000}"/>
    <cellStyle name="桁区切り 5 3 4 2 5" xfId="4718" xr:uid="{00000000-0005-0000-0000-000011250000}"/>
    <cellStyle name="桁区切り 5 3 4 2 7" xfId="14488" xr:uid="{00000000-0005-0000-0000-000065710000}"/>
    <cellStyle name="桁区切り 5 3 4 3 2" xfId="5820" xr:uid="{00000000-0005-0000-0000-00008C2D0000}"/>
    <cellStyle name="桁区切り 5 3 4 3 4" xfId="15590" xr:uid="{00000000-0005-0000-0000-0000E0790000}"/>
    <cellStyle name="桁区切り 5 3 4 4 2" xfId="6935" xr:uid="{00000000-0005-0000-0000-000007360000}"/>
    <cellStyle name="桁区切り 5 3 4 5" xfId="3091" xr:uid="{00000000-0005-0000-0000-000058180000}"/>
    <cellStyle name="桁区切り 5 3 4 5 3" xfId="12861" xr:uid="{00000000-0005-0000-0000-0000AC640000}"/>
    <cellStyle name="桁区切り 5 3 4 6 2" xfId="10179" xr:uid="{00000000-0005-0000-0000-0000784F0000}"/>
    <cellStyle name="桁区切り 5 3 4 7" xfId="4159" xr:uid="{00000000-0005-0000-0000-0000D3200000}"/>
    <cellStyle name="桁区切り 5 3 4 9" xfId="13929" xr:uid="{00000000-0005-0000-0000-0000276D0000}"/>
    <cellStyle name="桁区切り 5 3 5 2" xfId="1567" xr:uid="{00000000-0005-0000-0000-00005D0C0000}"/>
    <cellStyle name="桁区切り 5 3 5 2 2 2" xfId="7566" xr:uid="{00000000-0005-0000-0000-0000023B0000}"/>
    <cellStyle name="桁区切り 5 3 5 2 3" xfId="3722" xr:uid="{00000000-0005-0000-0000-0000531D0000}"/>
    <cellStyle name="桁区切り 5 3 5 2 3 3" xfId="13492" xr:uid="{00000000-0005-0000-0000-0000A7690000}"/>
    <cellStyle name="桁区切り 5 3 5 2 4 2" xfId="11338" xr:uid="{00000000-0005-0000-0000-0000B1580000}"/>
    <cellStyle name="桁区切り 5 3 5 2 6" xfId="9742" xr:uid="{00000000-0005-0000-0000-0000F84B0000}"/>
    <cellStyle name="桁区切り 5 3 5 3" xfId="1039" xr:uid="{00000000-0005-0000-0000-00001F080000}"/>
    <cellStyle name="桁区切り 5 3 5 3 3" xfId="10811" xr:uid="{00000000-0005-0000-0000-000073540000}"/>
    <cellStyle name="桁区切り 5 3 5 4" xfId="2097" xr:uid="{00000000-0005-0000-0000-00009A100000}"/>
    <cellStyle name="桁区切り 5 3 5 4 3" xfId="11867" xr:uid="{00000000-0005-0000-0000-0000EE5C0000}"/>
    <cellStyle name="桁区切り 5 3 5 5 2" xfId="8112" xr:uid="{00000000-0005-0000-0000-00003F3F0000}"/>
    <cellStyle name="桁区切り 5 3 5 6" xfId="5366" xr:uid="{00000000-0005-0000-0000-00000B2A0000}"/>
    <cellStyle name="桁区切り 5 3 5 6 3" xfId="15136" xr:uid="{00000000-0005-0000-0000-00005F760000}"/>
    <cellStyle name="桁区切り 5 3 5 8" xfId="9215" xr:uid="{00000000-0005-0000-0000-0000BA470000}"/>
    <cellStyle name="桁区切り 5 3 6" xfId="513" xr:uid="{00000000-0005-0000-0000-0000ED030000}"/>
    <cellStyle name="桁区切り 5 3 6 2 2" xfId="2738" xr:uid="{00000000-0005-0000-0000-00008D150000}"/>
    <cellStyle name="桁区切り 5 3 6 2 2 3" xfId="12508" xr:uid="{00000000-0005-0000-0000-0000E1610000}"/>
    <cellStyle name="桁区切り 5 3 6 2 3 2" xfId="8753" xr:uid="{00000000-0005-0000-0000-000032440000}"/>
    <cellStyle name="桁区切り 5 3 6 2 4" xfId="6565" xr:uid="{00000000-0005-0000-0000-00003C330000}"/>
    <cellStyle name="桁区切り 5 3 6 2 5" xfId="4904" xr:uid="{00000000-0005-0000-0000-000083260000}"/>
    <cellStyle name="桁区切り 5 3 6 2 7" xfId="14674" xr:uid="{00000000-0005-0000-0000-0000D7720000}"/>
    <cellStyle name="桁区切り 5 3 6 3 2" xfId="6006" xr:uid="{00000000-0005-0000-0000-0000FE2E0000}"/>
    <cellStyle name="桁区切り 5 3 6 3 4" xfId="15776" xr:uid="{00000000-0005-0000-0000-0000527B0000}"/>
    <cellStyle name="桁区切り 5 3 6 4 2" xfId="7121" xr:uid="{00000000-0005-0000-0000-000079370000}"/>
    <cellStyle name="桁区切り 5 3 6 5" xfId="3277" xr:uid="{00000000-0005-0000-0000-0000CA190000}"/>
    <cellStyle name="桁区切り 5 3 6 5 3" xfId="13047" xr:uid="{00000000-0005-0000-0000-00001E660000}"/>
    <cellStyle name="桁区切り 5 3 6 6 2" xfId="10365" xr:uid="{00000000-0005-0000-0000-0000EA500000}"/>
    <cellStyle name="桁区切り 5 3 6 7" xfId="4345" xr:uid="{00000000-0005-0000-0000-000045220000}"/>
    <cellStyle name="桁区切り 5 3 6 9" xfId="14115" xr:uid="{00000000-0005-0000-0000-0000996E0000}"/>
    <cellStyle name="桁区切り 5 3 7 2" xfId="1749" xr:uid="{00000000-0005-0000-0000-0000C90D0000}"/>
    <cellStyle name="桁区切り 5 3 7 2 2 2" xfId="7748" xr:uid="{00000000-0005-0000-0000-00006E3C0000}"/>
    <cellStyle name="桁区切り 5 3 7 2 3" xfId="3904" xr:uid="{00000000-0005-0000-0000-0000BF1E0000}"/>
    <cellStyle name="桁区切り 5 3 7 2 3 3" xfId="13674" xr:uid="{00000000-0005-0000-0000-0000136B0000}"/>
    <cellStyle name="桁区切り 5 3 7 2 4 2" xfId="11520" xr:uid="{00000000-0005-0000-0000-00001D5A0000}"/>
    <cellStyle name="桁区切り 5 3 7 2 6" xfId="9924" xr:uid="{00000000-0005-0000-0000-0000644D0000}"/>
    <cellStyle name="桁区切り 5 3 7 3" xfId="1221" xr:uid="{00000000-0005-0000-0000-00008B090000}"/>
    <cellStyle name="桁区切り 5 3 7 3 3" xfId="10993" xr:uid="{00000000-0005-0000-0000-0000DF550000}"/>
    <cellStyle name="桁区切り 5 3 7 4" xfId="2279" xr:uid="{00000000-0005-0000-0000-000006120000}"/>
    <cellStyle name="桁区切り 5 3 7 4 3" xfId="12049" xr:uid="{00000000-0005-0000-0000-00005A5E0000}"/>
    <cellStyle name="桁区切り 5 3 7 5 2" xfId="8294" xr:uid="{00000000-0005-0000-0000-0000AB400000}"/>
    <cellStyle name="桁区切り 5 3 7 6" xfId="5548" xr:uid="{00000000-0005-0000-0000-0000772B0000}"/>
    <cellStyle name="桁区切り 5 3 7 6 3" xfId="15318" xr:uid="{00000000-0005-0000-0000-0000CB770000}"/>
    <cellStyle name="桁区切り 5 3 7 8" xfId="9397" xr:uid="{00000000-0005-0000-0000-000026490000}"/>
    <cellStyle name="桁区切り 5 3 8" xfId="749" xr:uid="{00000000-0005-0000-0000-0000C8050000}"/>
    <cellStyle name="桁区切り 5 3 8 2 2" xfId="2920" xr:uid="{00000000-0005-0000-0000-0000F9160000}"/>
    <cellStyle name="桁区切り 5 3 8 2 2 3" xfId="12690" xr:uid="{00000000-0005-0000-0000-00004D630000}"/>
    <cellStyle name="桁区切り 5 3 8 2 3 2" xfId="8935" xr:uid="{00000000-0005-0000-0000-00009E450000}"/>
    <cellStyle name="桁区切り 5 3 8 2 4" xfId="6747" xr:uid="{00000000-0005-0000-0000-0000A8340000}"/>
    <cellStyle name="桁区切り 5 3 8 2 5" xfId="5086" xr:uid="{00000000-0005-0000-0000-0000EF270000}"/>
    <cellStyle name="桁区切り 5 3 8 2 7" xfId="14856" xr:uid="{00000000-0005-0000-0000-000043740000}"/>
    <cellStyle name="桁区切り 5 3 8 3 2" xfId="6189" xr:uid="{00000000-0005-0000-0000-00006A300000}"/>
    <cellStyle name="桁区切り 5 3 8 3 4" xfId="15958" xr:uid="{00000000-0005-0000-0000-0000BE7C0000}"/>
    <cellStyle name="桁区切り 5 3 8 4 2" xfId="7304" xr:uid="{00000000-0005-0000-0000-0000E5380000}"/>
    <cellStyle name="桁区切り 5 3 8 5" xfId="3460" xr:uid="{00000000-0005-0000-0000-0000361B0000}"/>
    <cellStyle name="桁区切り 5 3 8 5 3" xfId="13230" xr:uid="{00000000-0005-0000-0000-00008A670000}"/>
    <cellStyle name="桁区切り 5 3 8 6 2" xfId="10548" xr:uid="{00000000-0005-0000-0000-000056520000}"/>
    <cellStyle name="桁区切り 5 3 8 7" xfId="4528" xr:uid="{00000000-0005-0000-0000-0000B1230000}"/>
    <cellStyle name="桁区切り 5 3 8 9" xfId="14298" xr:uid="{00000000-0005-0000-0000-000005700000}"/>
    <cellStyle name="桁区切り 5 3 9 2" xfId="2540" xr:uid="{00000000-0005-0000-0000-000000140000}"/>
    <cellStyle name="桁区切り 5 3 9 2 3" xfId="12310" xr:uid="{00000000-0005-0000-0000-000054600000}"/>
    <cellStyle name="桁区切り 5 3 9 3 2" xfId="8555" xr:uid="{00000000-0005-0000-0000-0000A5420000}"/>
    <cellStyle name="桁区切り 5 3 9 4" xfId="6367" xr:uid="{00000000-0005-0000-0000-0000AF310000}"/>
    <cellStyle name="桁区切り 5 3 9 5" xfId="4706" xr:uid="{00000000-0005-0000-0000-0000F6240000}"/>
    <cellStyle name="桁区切り 5 3 9 7" xfId="14476" xr:uid="{00000000-0005-0000-0000-00004A710000}"/>
    <cellStyle name="桁区切り 5 4 10" xfId="2007" xr:uid="{00000000-0005-0000-0000-0000D10F0000}"/>
    <cellStyle name="桁区切り 5 4 10 3" xfId="11777" xr:uid="{00000000-0005-0000-0000-0000255C0000}"/>
    <cellStyle name="桁区切り 5 4 11 2" xfId="8022" xr:uid="{00000000-0005-0000-0000-0000763E0000}"/>
    <cellStyle name="桁区切り 5 4 12" xfId="5276" xr:uid="{00000000-0005-0000-0000-000042290000}"/>
    <cellStyle name="桁区切り 5 4 12 3" xfId="15046" xr:uid="{00000000-0005-0000-0000-000096750000}"/>
    <cellStyle name="桁区切り 5 4 14" xfId="9125" xr:uid="{00000000-0005-0000-0000-0000F1460000}"/>
    <cellStyle name="桁区切り 5 4 2" xfId="382" xr:uid="{00000000-0005-0000-0000-0000D3020000}"/>
    <cellStyle name="桁区切り 5 4 2 10 2" xfId="10273" xr:uid="{00000000-0005-0000-0000-000023500000}"/>
    <cellStyle name="桁区切り 5 4 2 11" xfId="4253" xr:uid="{00000000-0005-0000-0000-00007E210000}"/>
    <cellStyle name="桁区切り 5 4 2 13" xfId="14023" xr:uid="{00000000-0005-0000-0000-0000D26D0000}"/>
    <cellStyle name="桁区切り 5 4 2 2 2" xfId="1661" xr:uid="{00000000-0005-0000-0000-0000040D0000}"/>
    <cellStyle name="桁区切り 5 4 2 2 2 2 2" xfId="7660" xr:uid="{00000000-0005-0000-0000-0000A93B0000}"/>
    <cellStyle name="桁区切り 5 4 2 2 2 3" xfId="3816" xr:uid="{00000000-0005-0000-0000-0000FA1D0000}"/>
    <cellStyle name="桁区切り 5 4 2 2 2 3 3" xfId="13586" xr:uid="{00000000-0005-0000-0000-00004E6A0000}"/>
    <cellStyle name="桁区切り 5 4 2 2 2 4 2" xfId="11432" xr:uid="{00000000-0005-0000-0000-000058590000}"/>
    <cellStyle name="桁区切り 5 4 2 2 2 6" xfId="9836" xr:uid="{00000000-0005-0000-0000-00009F4C0000}"/>
    <cellStyle name="桁区切り 5 4 2 2 3" xfId="1133" xr:uid="{00000000-0005-0000-0000-0000C6080000}"/>
    <cellStyle name="桁区切り 5 4 2 2 3 3" xfId="10905" xr:uid="{00000000-0005-0000-0000-00001A550000}"/>
    <cellStyle name="桁区切り 5 4 2 2 4" xfId="2191" xr:uid="{00000000-0005-0000-0000-000041110000}"/>
    <cellStyle name="桁区切り 5 4 2 2 4 3" xfId="11961" xr:uid="{00000000-0005-0000-0000-0000955D0000}"/>
    <cellStyle name="桁区切り 5 4 2 2 5 2" xfId="8206" xr:uid="{00000000-0005-0000-0000-0000E63F0000}"/>
    <cellStyle name="桁区切り 5 4 2 2 6" xfId="5460" xr:uid="{00000000-0005-0000-0000-0000B22A0000}"/>
    <cellStyle name="桁区切り 5 4 2 2 6 3" xfId="15230" xr:uid="{00000000-0005-0000-0000-000006770000}"/>
    <cellStyle name="桁区切り 5 4 2 2 8" xfId="9309" xr:uid="{00000000-0005-0000-0000-000061480000}"/>
    <cellStyle name="桁区切り 5 4 2 3" xfId="628" xr:uid="{00000000-0005-0000-0000-0000BE040000}"/>
    <cellStyle name="桁区切り 5 4 2 3 2 2" xfId="2833" xr:uid="{00000000-0005-0000-0000-000036160000}"/>
    <cellStyle name="桁区切り 5 4 2 3 2 2 3" xfId="12603" xr:uid="{00000000-0005-0000-0000-00008A620000}"/>
    <cellStyle name="桁区切り 5 4 2 3 2 3 2" xfId="8848" xr:uid="{00000000-0005-0000-0000-0000DB440000}"/>
    <cellStyle name="桁区切り 5 4 2 3 2 4" xfId="6660" xr:uid="{00000000-0005-0000-0000-0000E5330000}"/>
    <cellStyle name="桁区切り 5 4 2 3 2 5" xfId="4999" xr:uid="{00000000-0005-0000-0000-00002C270000}"/>
    <cellStyle name="桁区切り 5 4 2 3 2 7" xfId="14769" xr:uid="{00000000-0005-0000-0000-000080730000}"/>
    <cellStyle name="桁区切り 5 4 2 3 3 2" xfId="6101" xr:uid="{00000000-0005-0000-0000-0000A72F0000}"/>
    <cellStyle name="桁区切り 5 4 2 3 3 4" xfId="15871" xr:uid="{00000000-0005-0000-0000-0000FB7B0000}"/>
    <cellStyle name="桁区切り 5 4 2 3 4 2" xfId="7216" xr:uid="{00000000-0005-0000-0000-000022380000}"/>
    <cellStyle name="桁区切り 5 4 2 3 5" xfId="3372" xr:uid="{00000000-0005-0000-0000-0000731A0000}"/>
    <cellStyle name="桁区切り 5 4 2 3 5 3" xfId="13142" xr:uid="{00000000-0005-0000-0000-0000C7660000}"/>
    <cellStyle name="桁区切り 5 4 2 3 6 2" xfId="10460" xr:uid="{00000000-0005-0000-0000-000093510000}"/>
    <cellStyle name="桁区切り 5 4 2 3 7" xfId="4440" xr:uid="{00000000-0005-0000-0000-0000EE220000}"/>
    <cellStyle name="桁区切り 5 4 2 3 9" xfId="14210" xr:uid="{00000000-0005-0000-0000-0000426F0000}"/>
    <cellStyle name="桁区切り 5 4 2 4 2" xfId="1842" xr:uid="{00000000-0005-0000-0000-0000700E0000}"/>
    <cellStyle name="桁区切り 5 4 2 4 2 2 2" xfId="7841" xr:uid="{00000000-0005-0000-0000-0000153D0000}"/>
    <cellStyle name="桁区切り 5 4 2 4 2 3" xfId="3997" xr:uid="{00000000-0005-0000-0000-0000661F0000}"/>
    <cellStyle name="桁区切り 5 4 2 4 2 3 3" xfId="13767" xr:uid="{00000000-0005-0000-0000-0000BA6B0000}"/>
    <cellStyle name="桁区切り 5 4 2 4 2 4 2" xfId="11613" xr:uid="{00000000-0005-0000-0000-0000C45A0000}"/>
    <cellStyle name="桁区切り 5 4 2 4 2 6" xfId="10017" xr:uid="{00000000-0005-0000-0000-00000B4E0000}"/>
    <cellStyle name="桁区切り 5 4 2 4 3" xfId="1314" xr:uid="{00000000-0005-0000-0000-0000320A0000}"/>
    <cellStyle name="桁区切り 5 4 2 4 3 3" xfId="11085" xr:uid="{00000000-0005-0000-0000-000086560000}"/>
    <cellStyle name="桁区切り 5 4 2 4 4" xfId="2371" xr:uid="{00000000-0005-0000-0000-0000AD120000}"/>
    <cellStyle name="桁区切り 5 4 2 4 4 3" xfId="12141" xr:uid="{00000000-0005-0000-0000-0000015F0000}"/>
    <cellStyle name="桁区切り 5 4 2 4 5 2" xfId="8386" xr:uid="{00000000-0005-0000-0000-000052410000}"/>
    <cellStyle name="桁区切り 5 4 2 4 6" xfId="5640" xr:uid="{00000000-0005-0000-0000-00001E2C0000}"/>
    <cellStyle name="桁区切り 5 4 2 4 6 3" xfId="15410" xr:uid="{00000000-0005-0000-0000-000072780000}"/>
    <cellStyle name="桁区切り 5 4 2 4 8" xfId="9489" xr:uid="{00000000-0005-0000-0000-0000CD490000}"/>
    <cellStyle name="桁区切り 5 4 2 5" xfId="860" xr:uid="{00000000-0005-0000-0000-000096060000}"/>
    <cellStyle name="桁区切り 5 4 2 5 2 2" xfId="3012" xr:uid="{00000000-0005-0000-0000-0000A0170000}"/>
    <cellStyle name="桁区切り 5 4 2 5 2 2 3" xfId="12782" xr:uid="{00000000-0005-0000-0000-0000F4630000}"/>
    <cellStyle name="桁区切り 5 4 2 5 2 3 2" xfId="9027" xr:uid="{00000000-0005-0000-0000-000045460000}"/>
    <cellStyle name="桁区切り 5 4 2 5 2 4" xfId="6839" xr:uid="{00000000-0005-0000-0000-00004F350000}"/>
    <cellStyle name="桁区切り 5 4 2 5 2 5" xfId="5178" xr:uid="{00000000-0005-0000-0000-000096280000}"/>
    <cellStyle name="桁区切り 5 4 2 5 2 7" xfId="14948" xr:uid="{00000000-0005-0000-0000-0000EA740000}"/>
    <cellStyle name="桁区切り 5 4 2 5 3 2" xfId="6281" xr:uid="{00000000-0005-0000-0000-000011310000}"/>
    <cellStyle name="桁区切り 5 4 2 5 4" xfId="2454" xr:uid="{00000000-0005-0000-0000-000062130000}"/>
    <cellStyle name="桁区切り 5 4 2 5 4 3" xfId="12224" xr:uid="{00000000-0005-0000-0000-0000B65F0000}"/>
    <cellStyle name="桁区切り 5 4 2 5 5 2" xfId="8469" xr:uid="{00000000-0005-0000-0000-000007420000}"/>
    <cellStyle name="桁区切り 5 4 2 5 6" xfId="5723" xr:uid="{00000000-0005-0000-0000-0000D32C0000}"/>
    <cellStyle name="桁区切り 5 4 2 5 6 3" xfId="15493" xr:uid="{00000000-0005-0000-0000-000027790000}"/>
    <cellStyle name="桁区切り 5 4 2 5 8" xfId="9572" xr:uid="{00000000-0005-0000-0000-0000824A0000}"/>
    <cellStyle name="桁区切り 5 4 2 6" xfId="1560" xr:uid="{00000000-0005-0000-0000-00004B0C0000}"/>
    <cellStyle name="桁区切り 5 4 2 6 2 2" xfId="7559" xr:uid="{00000000-0005-0000-0000-0000F03A0000}"/>
    <cellStyle name="桁区切り 5 4 2 6 3" xfId="3715" xr:uid="{00000000-0005-0000-0000-0000411D0000}"/>
    <cellStyle name="桁区切り 5 4 2 6 3 3" xfId="13485" xr:uid="{00000000-0005-0000-0000-000095690000}"/>
    <cellStyle name="桁区切り 5 4 2 6 4 2" xfId="11331" xr:uid="{00000000-0005-0000-0000-00009F580000}"/>
    <cellStyle name="桁区切り 5 4 2 6 6" xfId="9735" xr:uid="{00000000-0005-0000-0000-0000E64B0000}"/>
    <cellStyle name="桁区切り 5 4 2 7" xfId="1032" xr:uid="{00000000-0005-0000-0000-00000D080000}"/>
    <cellStyle name="桁区切り 5 4 2 7 3" xfId="10804" xr:uid="{00000000-0005-0000-0000-000061540000}"/>
    <cellStyle name="桁区切り 5 4 2 8" xfId="2090" xr:uid="{00000000-0005-0000-0000-000088100000}"/>
    <cellStyle name="桁区切り 5 4 2 8 3" xfId="11860" xr:uid="{00000000-0005-0000-0000-0000DC5C0000}"/>
    <cellStyle name="桁区切り 5 4 2 9 2" xfId="8105" xr:uid="{00000000-0005-0000-0000-00002D3F0000}"/>
    <cellStyle name="桁区切り 5 4 3" xfId="247" xr:uid="{00000000-0005-0000-0000-0000DD010000}"/>
    <cellStyle name="桁区切り 5 4 3 2 2" xfId="2553" xr:uid="{00000000-0005-0000-0000-00001D140000}"/>
    <cellStyle name="桁区切り 5 4 3 2 2 3" xfId="12323" xr:uid="{00000000-0005-0000-0000-000071600000}"/>
    <cellStyle name="桁区切り 5 4 3 2 3 2" xfId="8568" xr:uid="{00000000-0005-0000-0000-0000C2420000}"/>
    <cellStyle name="桁区切り 5 4 3 2 4" xfId="6380" xr:uid="{00000000-0005-0000-0000-0000CC310000}"/>
    <cellStyle name="桁区切り 5 4 3 2 5" xfId="4719" xr:uid="{00000000-0005-0000-0000-000013250000}"/>
    <cellStyle name="桁区切り 5 4 3 2 7" xfId="14489" xr:uid="{00000000-0005-0000-0000-000067710000}"/>
    <cellStyle name="桁区切り 5 4 3 3 2" xfId="5821" xr:uid="{00000000-0005-0000-0000-00008E2D0000}"/>
    <cellStyle name="桁区切り 5 4 3 3 4" xfId="15591" xr:uid="{00000000-0005-0000-0000-0000E2790000}"/>
    <cellStyle name="桁区切り 5 4 3 4 2" xfId="6936" xr:uid="{00000000-0005-0000-0000-000009360000}"/>
    <cellStyle name="桁区切り 5 4 3 5" xfId="3092" xr:uid="{00000000-0005-0000-0000-00005A180000}"/>
    <cellStyle name="桁区切り 5 4 3 5 3" xfId="12862" xr:uid="{00000000-0005-0000-0000-0000AE640000}"/>
    <cellStyle name="桁区切り 5 4 3 6 2" xfId="10180" xr:uid="{00000000-0005-0000-0000-00007A4F0000}"/>
    <cellStyle name="桁区切り 5 4 3 7" xfId="4160" xr:uid="{00000000-0005-0000-0000-0000D5200000}"/>
    <cellStyle name="桁区切り 5 4 3 9" xfId="13930" xr:uid="{00000000-0005-0000-0000-0000296D0000}"/>
    <cellStyle name="桁区切り 5 4 4 2" xfId="1568" xr:uid="{00000000-0005-0000-0000-00005F0C0000}"/>
    <cellStyle name="桁区切り 5 4 4 2 2 2" xfId="7567" xr:uid="{00000000-0005-0000-0000-0000043B0000}"/>
    <cellStyle name="桁区切り 5 4 4 2 3" xfId="3723" xr:uid="{00000000-0005-0000-0000-0000551D0000}"/>
    <cellStyle name="桁区切り 5 4 4 2 3 3" xfId="13493" xr:uid="{00000000-0005-0000-0000-0000A9690000}"/>
    <cellStyle name="桁区切り 5 4 4 2 4 2" xfId="11339" xr:uid="{00000000-0005-0000-0000-0000B3580000}"/>
    <cellStyle name="桁区切り 5 4 4 2 6" xfId="9743" xr:uid="{00000000-0005-0000-0000-0000FA4B0000}"/>
    <cellStyle name="桁区切り 5 4 4 3" xfId="1040" xr:uid="{00000000-0005-0000-0000-000021080000}"/>
    <cellStyle name="桁区切り 5 4 4 3 3" xfId="10812" xr:uid="{00000000-0005-0000-0000-000075540000}"/>
    <cellStyle name="桁区切り 5 4 4 4" xfId="2098" xr:uid="{00000000-0005-0000-0000-00009C100000}"/>
    <cellStyle name="桁区切り 5 4 4 4 3" xfId="11868" xr:uid="{00000000-0005-0000-0000-0000F05C0000}"/>
    <cellStyle name="桁区切り 5 4 4 5 2" xfId="8113" xr:uid="{00000000-0005-0000-0000-0000413F0000}"/>
    <cellStyle name="桁区切り 5 4 4 6" xfId="5367" xr:uid="{00000000-0005-0000-0000-00000D2A0000}"/>
    <cellStyle name="桁区切り 5 4 4 6 3" xfId="15137" xr:uid="{00000000-0005-0000-0000-000061760000}"/>
    <cellStyle name="桁区切り 5 4 4 8" xfId="9216" xr:uid="{00000000-0005-0000-0000-0000BC470000}"/>
    <cellStyle name="桁区切り 5 4 5" xfId="525" xr:uid="{00000000-0005-0000-0000-000005040000}"/>
    <cellStyle name="桁区切り 5 4 5 2 2" xfId="2739" xr:uid="{00000000-0005-0000-0000-000090150000}"/>
    <cellStyle name="桁区切り 5 4 5 2 2 3" xfId="12509" xr:uid="{00000000-0005-0000-0000-0000E4610000}"/>
    <cellStyle name="桁区切り 5 4 5 2 3 2" xfId="8754" xr:uid="{00000000-0005-0000-0000-000035440000}"/>
    <cellStyle name="桁区切り 5 4 5 2 4" xfId="6566" xr:uid="{00000000-0005-0000-0000-00003F330000}"/>
    <cellStyle name="桁区切り 5 4 5 2 5" xfId="4905" xr:uid="{00000000-0005-0000-0000-000086260000}"/>
    <cellStyle name="桁区切り 5 4 5 2 7" xfId="14675" xr:uid="{00000000-0005-0000-0000-0000DA720000}"/>
    <cellStyle name="桁区切り 5 4 5 3 2" xfId="6007" xr:uid="{00000000-0005-0000-0000-0000012F0000}"/>
    <cellStyle name="桁区切り 5 4 5 3 4" xfId="15777" xr:uid="{00000000-0005-0000-0000-0000557B0000}"/>
    <cellStyle name="桁区切り 5 4 5 4 2" xfId="7122" xr:uid="{00000000-0005-0000-0000-00007C370000}"/>
    <cellStyle name="桁区切り 5 4 5 5" xfId="3278" xr:uid="{00000000-0005-0000-0000-0000CD190000}"/>
    <cellStyle name="桁区切り 5 4 5 5 3" xfId="13048" xr:uid="{00000000-0005-0000-0000-000021660000}"/>
    <cellStyle name="桁区切り 5 4 5 6 2" xfId="10366" xr:uid="{00000000-0005-0000-0000-0000ED500000}"/>
    <cellStyle name="桁区切り 5 4 5 7" xfId="4346" xr:uid="{00000000-0005-0000-0000-000048220000}"/>
    <cellStyle name="桁区切り 5 4 5 9" xfId="14116" xr:uid="{00000000-0005-0000-0000-00009C6E0000}"/>
    <cellStyle name="桁区切り 5 4 6 2" xfId="1750" xr:uid="{00000000-0005-0000-0000-0000CB0D0000}"/>
    <cellStyle name="桁区切り 5 4 6 2 2 2" xfId="7749" xr:uid="{00000000-0005-0000-0000-0000703C0000}"/>
    <cellStyle name="桁区切り 5 4 6 2 3" xfId="3905" xr:uid="{00000000-0005-0000-0000-0000C11E0000}"/>
    <cellStyle name="桁区切り 5 4 6 2 3 3" xfId="13675" xr:uid="{00000000-0005-0000-0000-0000156B0000}"/>
    <cellStyle name="桁区切り 5 4 6 2 4 2" xfId="11521" xr:uid="{00000000-0005-0000-0000-00001F5A0000}"/>
    <cellStyle name="桁区切り 5 4 6 2 6" xfId="9925" xr:uid="{00000000-0005-0000-0000-0000664D0000}"/>
    <cellStyle name="桁区切り 5 4 6 3" xfId="1222" xr:uid="{00000000-0005-0000-0000-00008D090000}"/>
    <cellStyle name="桁区切り 5 4 6 3 3" xfId="10994" xr:uid="{00000000-0005-0000-0000-0000E1550000}"/>
    <cellStyle name="桁区切り 5 4 6 4" xfId="2280" xr:uid="{00000000-0005-0000-0000-000008120000}"/>
    <cellStyle name="桁区切り 5 4 6 4 3" xfId="12050" xr:uid="{00000000-0005-0000-0000-00005C5E0000}"/>
    <cellStyle name="桁区切り 5 4 6 5 2" xfId="8295" xr:uid="{00000000-0005-0000-0000-0000AD400000}"/>
    <cellStyle name="桁区切り 5 4 6 6" xfId="5549" xr:uid="{00000000-0005-0000-0000-0000792B0000}"/>
    <cellStyle name="桁区切り 5 4 6 6 3" xfId="15319" xr:uid="{00000000-0005-0000-0000-0000CD770000}"/>
    <cellStyle name="桁区切り 5 4 6 8" xfId="9398" xr:uid="{00000000-0005-0000-0000-000028490000}"/>
    <cellStyle name="桁区切り 5 4 7" xfId="760" xr:uid="{00000000-0005-0000-0000-0000E0050000}"/>
    <cellStyle name="桁区切り 5 4 7 2 2" xfId="2921" xr:uid="{00000000-0005-0000-0000-0000FB160000}"/>
    <cellStyle name="桁区切り 5 4 7 2 2 3" xfId="12691" xr:uid="{00000000-0005-0000-0000-00004F630000}"/>
    <cellStyle name="桁区切り 5 4 7 2 3 2" xfId="8936" xr:uid="{00000000-0005-0000-0000-0000A0450000}"/>
    <cellStyle name="桁区切り 5 4 7 2 4" xfId="6748" xr:uid="{00000000-0005-0000-0000-0000AA340000}"/>
    <cellStyle name="桁区切り 5 4 7 2 5" xfId="5087" xr:uid="{00000000-0005-0000-0000-0000F1270000}"/>
    <cellStyle name="桁区切り 5 4 7 2 7" xfId="14857" xr:uid="{00000000-0005-0000-0000-000045740000}"/>
    <cellStyle name="桁区切り 5 4 7 3 2" xfId="6190" xr:uid="{00000000-0005-0000-0000-00006C300000}"/>
    <cellStyle name="桁区切り 5 4 7 3 4" xfId="15959" xr:uid="{00000000-0005-0000-0000-0000C07C0000}"/>
    <cellStyle name="桁区切り 5 4 7 4 2" xfId="7305" xr:uid="{00000000-0005-0000-0000-0000E7380000}"/>
    <cellStyle name="桁区切り 5 4 7 5" xfId="3461" xr:uid="{00000000-0005-0000-0000-0000381B0000}"/>
    <cellStyle name="桁区切り 5 4 7 5 3" xfId="13231" xr:uid="{00000000-0005-0000-0000-00008C670000}"/>
    <cellStyle name="桁区切り 5 4 7 6 2" xfId="10549" xr:uid="{00000000-0005-0000-0000-000058520000}"/>
    <cellStyle name="桁区切り 5 4 7 7" xfId="4529" xr:uid="{00000000-0005-0000-0000-0000B3230000}"/>
    <cellStyle name="桁区切り 5 4 7 9" xfId="14299" xr:uid="{00000000-0005-0000-0000-000007700000}"/>
    <cellStyle name="桁区切り 5 4 8 2" xfId="2545" xr:uid="{00000000-0005-0000-0000-00000E140000}"/>
    <cellStyle name="桁区切り 5 4 8 2 3" xfId="12315" xr:uid="{00000000-0005-0000-0000-000062600000}"/>
    <cellStyle name="桁区切り 5 4 8 3 2" xfId="8560" xr:uid="{00000000-0005-0000-0000-0000B3420000}"/>
    <cellStyle name="桁区切り 5 4 8 4" xfId="6372" xr:uid="{00000000-0005-0000-0000-0000BD310000}"/>
    <cellStyle name="桁区切り 5 4 8 5" xfId="4711" xr:uid="{00000000-0005-0000-0000-000004250000}"/>
    <cellStyle name="桁区切り 5 4 8 7" xfId="14481" xr:uid="{00000000-0005-0000-0000-000058710000}"/>
    <cellStyle name="桁区切り 5 4 9 2" xfId="5813" xr:uid="{00000000-0005-0000-0000-00007F2D0000}"/>
    <cellStyle name="桁区切り 5 4 9 4" xfId="15583" xr:uid="{00000000-0005-0000-0000-0000D3790000}"/>
    <cellStyle name="桁区切り 7" xfId="16" xr:uid="{00000000-0005-0000-0000-000020000000}"/>
    <cellStyle name="桁区切り 8 2" xfId="146" xr:uid="{00000000-0005-0000-0000-000007010000}"/>
    <cellStyle name="桁区切り 8 4" xfId="257" xr:uid="{00000000-0005-0000-0000-0000F2010000}"/>
    <cellStyle name="桁区切り 8 6" xfId="405" xr:uid="{00000000-0005-0000-0000-000000030000}"/>
    <cellStyle name="桁区切り 8 8" xfId="639" xr:uid="{00000000-0005-0000-0000-0000D6040000}"/>
    <cellStyle name="桁区切り 9" xfId="35" xr:uid="{00000000-0005-0000-0000-00003F000000}"/>
    <cellStyle name="桁区切り 9 2" xfId="169" xr:uid="{00000000-0005-0000-0000-000036010000}"/>
    <cellStyle name="桁区切り 9 2 3" xfId="363" xr:uid="{00000000-0005-0000-0000-0000B9020000}"/>
    <cellStyle name="桁区切り 9 2 5" xfId="424" xr:uid="{00000000-0005-0000-0000-00002B030000}"/>
    <cellStyle name="桁区切り 9 2 7" xfId="660" xr:uid="{00000000-0005-0000-0000-000004050000}"/>
    <cellStyle name="桁区切り 9 3" xfId="192" xr:uid="{00000000-0005-0000-0000-000069010000}"/>
    <cellStyle name="桁区切り 9 4 2" xfId="261" xr:uid="{00000000-0005-0000-0000-0000FB010000}"/>
    <cellStyle name="桁区切り 9 6" xfId="412" xr:uid="{00000000-0005-0000-0000-000014030000}"/>
    <cellStyle name="桁区切り 9 8" xfId="647" xr:uid="{00000000-0005-0000-0000-0000EC040000}"/>
    <cellStyle name="標準" xfId="0" builtinId="0"/>
    <cellStyle name="標準 10 10" xfId="864" xr:uid="{00000000-0005-0000-0000-0000A4060000}"/>
    <cellStyle name="標準 10 2 2" xfId="384" xr:uid="{00000000-0005-0000-0000-0000DB020000}"/>
    <cellStyle name="標準 10 2 4" xfId="419" xr:uid="{00000000-0005-0000-0000-000024030000}"/>
    <cellStyle name="標準 10 2 6" xfId="655" xr:uid="{00000000-0005-0000-0000-0000FD040000}"/>
    <cellStyle name="標準 10 3" xfId="188" xr:uid="{00000000-0005-0000-0000-000062010000}"/>
    <cellStyle name="標準 10 4 2" xfId="359" xr:uid="{00000000-0005-0000-0000-0000B1020000}"/>
    <cellStyle name="標準 10 6" xfId="408" xr:uid="{00000000-0005-0000-0000-00000D030000}"/>
    <cellStyle name="標準 10 8" xfId="643" xr:uid="{00000000-0005-0000-0000-0000E5040000}"/>
    <cellStyle name="標準 11" xfId="161" xr:uid="{00000000-0005-0000-0000-000026010000}"/>
    <cellStyle name="標準 11 2" xfId="198" xr:uid="{00000000-0005-0000-0000-000075010000}"/>
    <cellStyle name="標準 11 2 3" xfId="250" xr:uid="{00000000-0005-0000-0000-0000E1010000}"/>
    <cellStyle name="標準 11 2 5" xfId="528" xr:uid="{00000000-0005-0000-0000-000009040000}"/>
    <cellStyle name="標準 11 2 7" xfId="763" xr:uid="{00000000-0005-0000-0000-0000E4050000}"/>
    <cellStyle name="標準 11 4" xfId="208" xr:uid="{00000000-0005-0000-0000-00008B010000}"/>
    <cellStyle name="標準 11 5" xfId="237" xr:uid="{00000000-0005-0000-0000-0000C2010000}"/>
    <cellStyle name="標準 11 7" xfId="516" xr:uid="{00000000-0005-0000-0000-0000F2030000}"/>
    <cellStyle name="標準 11 9" xfId="752" xr:uid="{00000000-0005-0000-0000-0000CC050000}"/>
    <cellStyle name="標準 12 2" xfId="209" xr:uid="{00000000-0005-0000-0000-00008C010000}"/>
    <cellStyle name="標準 12 3" xfId="244" xr:uid="{00000000-0005-0000-0000-0000D7010000}"/>
    <cellStyle name="標準 12 5" xfId="522" xr:uid="{00000000-0005-0000-0000-0000FF030000}"/>
    <cellStyle name="標準 12 7" xfId="757" xr:uid="{00000000-0005-0000-0000-0000DA050000}"/>
    <cellStyle name="標準 13" xfId="206" xr:uid="{00000000-0005-0000-0000-000088010000}"/>
    <cellStyle name="標準 13 3" xfId="498" xr:uid="{00000000-0005-0000-0000-0000D4030000}"/>
    <cellStyle name="標準 13 5" xfId="735" xr:uid="{00000000-0005-0000-0000-0000AD050000}"/>
    <cellStyle name="標準 13 7" xfId="863" xr:uid="{00000000-0005-0000-0000-0000A0060000}"/>
    <cellStyle name="標準 14 2" xfId="200" xr:uid="{00000000-0005-0000-0000-000078010000}"/>
    <cellStyle name="標準 14 2 3" xfId="252" xr:uid="{00000000-0005-0000-0000-0000E4010000}"/>
    <cellStyle name="標準 14 2 5" xfId="530" xr:uid="{00000000-0005-0000-0000-00000C040000}"/>
    <cellStyle name="標準 14 2 7" xfId="765" xr:uid="{00000000-0005-0000-0000-0000E7050000}"/>
    <cellStyle name="標準 14 4" xfId="358" xr:uid="{00000000-0005-0000-0000-0000B0020000}"/>
    <cellStyle name="標準 14 6" xfId="407" xr:uid="{00000000-0005-0000-0000-00000C030000}"/>
    <cellStyle name="標準 14 8" xfId="642" xr:uid="{00000000-0005-0000-0000-0000E4040000}"/>
    <cellStyle name="標準 18" xfId="160" xr:uid="{00000000-0005-0000-0000-000025010000}"/>
    <cellStyle name="標準 18 2" xfId="197" xr:uid="{00000000-0005-0000-0000-000074010000}"/>
    <cellStyle name="標準 18 2 3" xfId="249" xr:uid="{00000000-0005-0000-0000-0000E0010000}"/>
    <cellStyle name="標準 18 2 5" xfId="527" xr:uid="{00000000-0005-0000-0000-000008040000}"/>
    <cellStyle name="標準 18 2 7" xfId="762" xr:uid="{00000000-0005-0000-0000-0000E3050000}"/>
    <cellStyle name="標準 18 4" xfId="204" xr:uid="{00000000-0005-0000-0000-000086010000}"/>
    <cellStyle name="標準 18 5" xfId="236" xr:uid="{00000000-0005-0000-0000-0000C1010000}"/>
    <cellStyle name="標準 18 7" xfId="515" xr:uid="{00000000-0005-0000-0000-0000F1030000}"/>
    <cellStyle name="標準 18 9" xfId="751" xr:uid="{00000000-0005-0000-0000-0000CB050000}"/>
    <cellStyle name="標準 2 2" xfId="149" xr:uid="{00000000-0005-0000-0000-000012010000}"/>
    <cellStyle name="標準 2 2 2 2" xfId="163" xr:uid="{00000000-0005-0000-0000-00002B010000}"/>
    <cellStyle name="標準 2 2 2 3 2" xfId="362" xr:uid="{00000000-0005-0000-0000-0000B8020000}"/>
    <cellStyle name="標準 2 2 3" xfId="171" xr:uid="{00000000-0005-0000-0000-00003C010000}"/>
    <cellStyle name="標準 2 2 3 2 2" xfId="369" xr:uid="{00000000-0005-0000-0000-0000BF020000}"/>
    <cellStyle name="標準 2 2 4" xfId="353" xr:uid="{00000000-0005-0000-0000-0000A3020000}"/>
    <cellStyle name="標準 2 3" xfId="155" xr:uid="{00000000-0005-0000-0000-00001C010000}"/>
    <cellStyle name="標準 20" xfId="205" xr:uid="{00000000-0005-0000-0000-000087010000}"/>
    <cellStyle name="標準 23" xfId="207" xr:uid="{00000000-0005-0000-0000-00008A010000}"/>
    <cellStyle name="標準 24 3" xfId="164" xr:uid="{00000000-0005-0000-0000-00002D010000}"/>
    <cellStyle name="標準 24 3 2 2" xfId="385" xr:uid="{00000000-0005-0000-0000-0000DC020000}"/>
    <cellStyle name="標準 24 3 2 4" xfId="420" xr:uid="{00000000-0005-0000-0000-000025030000}"/>
    <cellStyle name="標準 24 3 2 6" xfId="656" xr:uid="{00000000-0005-0000-0000-0000FE040000}"/>
    <cellStyle name="標準 24 3 3" xfId="189" xr:uid="{00000000-0005-0000-0000-000063010000}"/>
    <cellStyle name="標準 24 3 5" xfId="240" xr:uid="{00000000-0005-0000-0000-0000C7010000}"/>
    <cellStyle name="標準 24 3 7" xfId="519" xr:uid="{00000000-0005-0000-0000-0000F7030000}"/>
    <cellStyle name="標準 24 3 9" xfId="754" xr:uid="{00000000-0005-0000-0000-0000D1050000}"/>
    <cellStyle name="標準 24 5 2" xfId="201" xr:uid="{00000000-0005-0000-0000-00007C010000}"/>
    <cellStyle name="標準 24 5 2 3" xfId="253" xr:uid="{00000000-0005-0000-0000-0000E8010000}"/>
    <cellStyle name="標準 24 5 2 5" xfId="531" xr:uid="{00000000-0005-0000-0000-000010040000}"/>
    <cellStyle name="標準 24 5 2 7" xfId="766" xr:uid="{00000000-0005-0000-0000-0000EB050000}"/>
    <cellStyle name="標準 24 5 4" xfId="360" xr:uid="{00000000-0005-0000-0000-0000B4020000}"/>
    <cellStyle name="標準 24 5 6" xfId="409" xr:uid="{00000000-0005-0000-0000-000010030000}"/>
    <cellStyle name="標準 24 5 8" xfId="644" xr:uid="{00000000-0005-0000-0000-0000E8040000}"/>
    <cellStyle name="標準 3" xfId="45" xr:uid="{00000000-0005-0000-0000-000050000000}"/>
    <cellStyle name="標準 3 11" xfId="635" xr:uid="{00000000-0005-0000-0000-0000D2040000}"/>
    <cellStyle name="標準 3 2" xfId="55" xr:uid="{00000000-0005-0000-0000-000066000000}"/>
    <cellStyle name="標準 3 2 3" xfId="278" xr:uid="{00000000-0005-0000-0000-000018020000}"/>
    <cellStyle name="標準 3 3 2" xfId="152" xr:uid="{00000000-0005-0000-0000-000018010000}"/>
    <cellStyle name="標準 3 4" xfId="140" xr:uid="{00000000-0005-0000-0000-000001010000}"/>
    <cellStyle name="標準 3 4 3" xfId="351" xr:uid="{00000000-0005-0000-0000-00009D020000}"/>
    <cellStyle name="標準 3 6" xfId="180" xr:uid="{00000000-0005-0000-0000-000050010000}"/>
    <cellStyle name="標準 3 8" xfId="221" xr:uid="{00000000-0005-0000-0000-0000A6010000}"/>
    <cellStyle name="標準 30" xfId="159" xr:uid="{00000000-0005-0000-0000-000024010000}"/>
    <cellStyle name="標準 30 2" xfId="196" xr:uid="{00000000-0005-0000-0000-000073010000}"/>
    <cellStyle name="標準 30 2 3" xfId="248" xr:uid="{00000000-0005-0000-0000-0000DF010000}"/>
    <cellStyle name="標準 30 2 5" xfId="526" xr:uid="{00000000-0005-0000-0000-000007040000}"/>
    <cellStyle name="標準 30 2 7" xfId="761" xr:uid="{00000000-0005-0000-0000-0000E2050000}"/>
    <cellStyle name="標準 30 4" xfId="211" xr:uid="{00000000-0005-0000-0000-000092010000}"/>
    <cellStyle name="標準 30 5" xfId="235" xr:uid="{00000000-0005-0000-0000-0000C0010000}"/>
    <cellStyle name="標準 30 7" xfId="514" xr:uid="{00000000-0005-0000-0000-0000F0030000}"/>
    <cellStyle name="標準 30 9" xfId="750" xr:uid="{00000000-0005-0000-0000-0000CA050000}"/>
    <cellStyle name="標準 4 2" xfId="150" xr:uid="{00000000-0005-0000-0000-000013010000}"/>
    <cellStyle name="標準 4 3" xfId="153" xr:uid="{00000000-0005-0000-0000-00001A010000}"/>
    <cellStyle name="標準 4 3 3" xfId="356" xr:uid="{00000000-0005-0000-0000-0000A8020000}"/>
    <cellStyle name="標準 40" xfId="170" xr:uid="{00000000-0005-0000-0000-00003A010000}"/>
    <cellStyle name="標準 46 2" xfId="869" xr:uid="{00000000-0005-0000-0000-0000AA060000}"/>
    <cellStyle name="標準 47 2" xfId="868" xr:uid="{00000000-0005-0000-0000-0000A8060000}"/>
    <cellStyle name="標準 5 10" xfId="133" xr:uid="{00000000-0005-0000-0000-0000F1000000}"/>
    <cellStyle name="標準 5 12" xfId="213" xr:uid="{00000000-0005-0000-0000-000097010000}"/>
    <cellStyle name="標準 5 14" xfId="500" xr:uid="{00000000-0005-0000-0000-0000D6030000}"/>
    <cellStyle name="標準 5 16" xfId="737" xr:uid="{00000000-0005-0000-0000-0000B2050000}"/>
    <cellStyle name="標準 5 2 2" xfId="168" xr:uid="{00000000-0005-0000-0000-000033010000}"/>
    <cellStyle name="標準 5 2 2 2 2" xfId="387" xr:uid="{00000000-0005-0000-0000-0000E0020000}"/>
    <cellStyle name="標準 5 2 2 2 4" xfId="423" xr:uid="{00000000-0005-0000-0000-00002A030000}"/>
    <cellStyle name="標準 5 2 2 2 6" xfId="659" xr:uid="{00000000-0005-0000-0000-000003050000}"/>
    <cellStyle name="標準 5 2 2 3" xfId="191" xr:uid="{00000000-0005-0000-0000-000068010000}"/>
    <cellStyle name="標準 5 2 2 5" xfId="243" xr:uid="{00000000-0005-0000-0000-0000CD010000}"/>
    <cellStyle name="標準 5 2 2 7" xfId="521" xr:uid="{00000000-0005-0000-0000-0000FC030000}"/>
    <cellStyle name="標準 5 2 2 9" xfId="756" xr:uid="{00000000-0005-0000-0000-0000D6050000}"/>
    <cellStyle name="標準 5 3" xfId="18" xr:uid="{00000000-0005-0000-0000-000022000000}"/>
    <cellStyle name="標準 5 3 2 2" xfId="187" xr:uid="{00000000-0005-0000-0000-00005F010000}"/>
    <cellStyle name="標準 5 3 2 4" xfId="238" xr:uid="{00000000-0005-0000-0000-0000C3010000}"/>
    <cellStyle name="標準 5 3 2 6" xfId="517" xr:uid="{00000000-0005-0000-0000-0000F3030000}"/>
    <cellStyle name="標準 5 3 2 8" xfId="753" xr:uid="{00000000-0005-0000-0000-0000CD050000}"/>
    <cellStyle name="標準 5 3 3 2" xfId="383" xr:uid="{00000000-0005-0000-0000-0000D8020000}"/>
    <cellStyle name="標準 5 3 3 4" xfId="418" xr:uid="{00000000-0005-0000-0000-000021030000}"/>
    <cellStyle name="標準 5 3 3 6" xfId="654" xr:uid="{00000000-0005-0000-0000-0000FA040000}"/>
    <cellStyle name="標準 5 4" xfId="30" xr:uid="{00000000-0005-0000-0000-000035000000}"/>
    <cellStyle name="標準 5 5" xfId="24" xr:uid="{00000000-0005-0000-0000-00002C000000}"/>
    <cellStyle name="標準 5 5 3" xfId="56" xr:uid="{00000000-0005-0000-0000-000067000000}"/>
    <cellStyle name="標準 5 5 5" xfId="141" xr:uid="{00000000-0005-0000-0000-000002010000}"/>
    <cellStyle name="標準 5 5 7" xfId="222" xr:uid="{00000000-0005-0000-0000-0000A7010000}"/>
    <cellStyle name="標準 5 6 10" xfId="636" xr:uid="{00000000-0005-0000-0000-0000D3040000}"/>
    <cellStyle name="標準 5 6 2" xfId="58" xr:uid="{00000000-0005-0000-0000-000069000000}"/>
    <cellStyle name="標準 5 6 4" xfId="143" xr:uid="{00000000-0005-0000-0000-000004010000}"/>
    <cellStyle name="標準 5 6 6" xfId="269" xr:uid="{00000000-0005-0000-0000-000009020000}"/>
    <cellStyle name="標準 5 6 8" xfId="402" xr:uid="{00000000-0005-0000-0000-0000FD020000}"/>
    <cellStyle name="標準 5 7" xfId="36" xr:uid="{00000000-0005-0000-0000-000041000000}"/>
    <cellStyle name="標準 5 7 3" xfId="181" xr:uid="{00000000-0005-0000-0000-000055010000}"/>
    <cellStyle name="標準 5 7 5" xfId="224" xr:uid="{00000000-0005-0000-0000-0000AE010000}"/>
    <cellStyle name="標準 5 7 7" xfId="509" xr:uid="{00000000-0005-0000-0000-0000E8030000}"/>
    <cellStyle name="標準 5 7 9" xfId="744" xr:uid="{00000000-0005-0000-0000-0000C2050000}"/>
    <cellStyle name="標準 5 8 2" xfId="194" xr:uid="{00000000-0005-0000-0000-00006D010000}"/>
    <cellStyle name="標準 5 8 4" xfId="246" xr:uid="{00000000-0005-0000-0000-0000D9010000}"/>
    <cellStyle name="標準 5 8 6" xfId="524" xr:uid="{00000000-0005-0000-0000-000001040000}"/>
    <cellStyle name="標準 5 8 8" xfId="759" xr:uid="{00000000-0005-0000-0000-0000DC050000}"/>
    <cellStyle name="標準 5_Item_KeyPerformanceIndicators" xfId="34" xr:uid="{00000000-0005-0000-0000-00003E000000}"/>
    <cellStyle name="標準 57 2" xfId="867" xr:uid="{00000000-0005-0000-0000-0000A7060000}"/>
    <cellStyle name="標準 6 2" xfId="148" xr:uid="{00000000-0005-0000-0000-000011010000}"/>
    <cellStyle name="標準 6 2 2 2" xfId="380" xr:uid="{00000000-0005-0000-0000-0000D1020000}"/>
    <cellStyle name="標準 6 2 2 4" xfId="415" xr:uid="{00000000-0005-0000-0000-00001A030000}"/>
    <cellStyle name="標準 6 2 2 6" xfId="651" xr:uid="{00000000-0005-0000-0000-0000F3040000}"/>
    <cellStyle name="標準 6 2 3" xfId="183" xr:uid="{00000000-0005-0000-0000-000057010000}"/>
    <cellStyle name="標準 6 2 5" xfId="228" xr:uid="{00000000-0005-0000-0000-0000B3010000}"/>
    <cellStyle name="標準 6 2 7" xfId="511" xr:uid="{00000000-0005-0000-0000-0000EA030000}"/>
    <cellStyle name="標準 6 2 9" xfId="746" xr:uid="{00000000-0005-0000-0000-0000C4050000}"/>
    <cellStyle name="標準 6 4" xfId="157" xr:uid="{00000000-0005-0000-0000-000021010000}"/>
    <cellStyle name="標準 6 6" xfId="225" xr:uid="{00000000-0005-0000-0000-0000AF010000}"/>
    <cellStyle name="標準 62 2" xfId="865" xr:uid="{00000000-0005-0000-0000-0000A5060000}"/>
    <cellStyle name="標準 7 2" xfId="364" xr:uid="{00000000-0005-0000-0000-0000BA020000}"/>
    <cellStyle name="標準 8" xfId="145" xr:uid="{00000000-0005-0000-0000-000006010000}"/>
    <cellStyle name="標準 8 3" xfId="352" xr:uid="{00000000-0005-0000-0000-00009E020000}"/>
    <cellStyle name="標準 8 5" xfId="404" xr:uid="{00000000-0005-0000-0000-0000FF020000}"/>
    <cellStyle name="標準 8 7" xfId="638" xr:uid="{00000000-0005-0000-0000-0000D5040000}"/>
    <cellStyle name="標準 9" xfId="162" xr:uid="{00000000-0005-0000-0000-000028010000}"/>
    <cellStyle name="標準 9 11" xfId="866" xr:uid="{00000000-0005-0000-0000-0000A6060000}"/>
    <cellStyle name="標準 9 2 2" xfId="366" xr:uid="{00000000-0005-0000-0000-0000BC020000}"/>
    <cellStyle name="標準 9 3" xfId="199" xr:uid="{00000000-0005-0000-0000-000077010000}"/>
    <cellStyle name="標準 9 3 3" xfId="251" xr:uid="{00000000-0005-0000-0000-0000E3010000}"/>
    <cellStyle name="標準 9 3 5" xfId="529" xr:uid="{00000000-0005-0000-0000-00000B040000}"/>
    <cellStyle name="標準 9 3 7" xfId="764" xr:uid="{00000000-0005-0000-0000-0000E6050000}"/>
    <cellStyle name="標準 9 5" xfId="210" xr:uid="{00000000-0005-0000-0000-00008F010000}"/>
    <cellStyle name="標準 9 6" xfId="239" xr:uid="{00000000-0005-0000-0000-0000C4010000}"/>
    <cellStyle name="標準 9 8" xfId="518" xr:uid="{00000000-0005-0000-0000-0000F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1504950</xdr:colOff>
      <xdr:row>8</xdr:row>
      <xdr:rowOff>19056</xdr:rowOff>
    </xdr:from>
    <xdr:to>
      <xdr:col>0</xdr:col>
      <xdr:colOff>2085974</xdr:colOff>
      <xdr:row>9</xdr:row>
      <xdr:rowOff>3</xdr:rowOff>
    </xdr:to>
    <xdr:sp macro="" textlink="" fLocksText="0">
      <xdr:nvSpPr>
        <xdr:cNvPr id="2" name="Up Arrow 4">
          <a:extLst>
            <a:ext uri="{FF2B5EF4-FFF2-40B4-BE49-F238E27FC236}">
              <a16:creationId xmlns:a16="http://schemas.microsoft.com/office/drawing/2014/main" id="{00000000-0008-0000-3600-000002000000}"/>
            </a:ext>
          </a:extLst>
        </xdr:cNvPr>
        <xdr:cNvSpPr/>
      </xdr:nvSpPr>
      <xdr:spPr>
        <a:xfrm rot="5400000">
          <a:off x="1504950" y="2324100"/>
          <a:ext cx="577850" cy="234950"/>
        </a:xfrm>
        <a:prstGeom prst="upArrow">
          <a:avLst/>
        </a:prstGeom>
        <a:solidFill>
          <a:srgbClr val="97F1FB"/>
        </a:solidFill>
        <a:ln>
          <a:solidFill>
            <a:schemeClr val="tx1"/>
          </a:solidFill>
        </a:ln>
        <a:effectLst>
          <a:outerShdw blurRad="63500" sx="102000" sy="102000" algn="ctr" rotWithShape="0">
            <a:prstClr val="black">
              <a:alpha val="40000"/>
            </a:prstClr>
          </a:outerShdw>
        </a:effectLst>
      </xdr:spPr>
      <xdr:style>
        <a:lnRef idx="1">
          <a:schemeClr val="accent3"/>
        </a:lnRef>
        <a:fillRef idx="3">
          <a:schemeClr val="accent3"/>
        </a:fillRef>
        <a:effectRef idx="2">
          <a:schemeClr val="accent3"/>
        </a:effectRef>
        <a:fontRef idx="minor">
          <a:schemeClr val="bg1"/>
        </a:fontRef>
      </xdr:style>
      <xdr:txBody>
        <a:bodyPr vertOverflow="clip" horzOverflow="clip" anchor="t"/>
        <a:lstStyle/>
        <a:p>
          <a:pPr algn="l"/>
          <a:endParaRPr lang="en-US" sz="1100" b="0" spc="0">
            <a:ln w="0"/>
            <a:solidFill>
              <a:srgbClr val="FF0000"/>
            </a:solidFill>
            <a:effectLst>
              <a:outerShdw blurRad="38100" dist="19050" dir="2700000" algn="tl" rotWithShape="0">
                <a:schemeClr val="tx1">
                  <a:alpha val="40000"/>
                </a:schemeClr>
              </a:outerShdw>
            </a:effectLst>
          </a:endParaRPr>
        </a:p>
      </xdr:txBody>
    </xdr:sp>
    <xdr:clientData/>
  </xdr:twoCellAnchor>
  <xdr:oneCellAnchor>
    <xdr:from>
      <xdr:col>0</xdr:col>
      <xdr:colOff>76200</xdr:colOff>
      <xdr:row>0</xdr:row>
      <xdr:rowOff>69850</xdr:rowOff>
    </xdr:from>
    <xdr:ext cx="2355850" cy="520700"/>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stretch>
          <a:fillRect/>
        </a:stretch>
      </xdr:blipFill>
      <xdr:spPr>
        <a:xfrm>
          <a:off x="76200" y="69850"/>
          <a:ext cx="2355850" cy="520700"/>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8"/>
  <sheetViews>
    <sheetView showGridLines="0" zoomScale="85" zoomScaleNormal="85" workbookViewId="0">
      <selection activeCell="B7" sqref="B7:E7"/>
    </sheetView>
  </sheetViews>
  <sheetFormatPr defaultColWidth="9.08203125" defaultRowHeight="18" x14ac:dyDescent="0.55000000000000004"/>
  <cols>
    <col min="1" max="1" width="9.08203125" style="43" customWidth="1"/>
    <col min="2" max="2" width="205.75" style="43" customWidth="1"/>
    <col min="3" max="16384" width="9.08203125" style="43"/>
  </cols>
  <sheetData>
    <row r="1" spans="1:2" x14ac:dyDescent="0.55000000000000004">
      <c r="A1" s="48" t="s">
        <v>0</v>
      </c>
    </row>
    <row r="3" spans="1:2" x14ac:dyDescent="0.55000000000000004">
      <c r="A3" s="48" t="s">
        <v>1</v>
      </c>
    </row>
    <row r="4" spans="1:2" x14ac:dyDescent="0.55000000000000004">
      <c r="A4" s="54"/>
      <c r="B4" s="43" t="s">
        <v>2</v>
      </c>
    </row>
    <row r="5" spans="1:2" x14ac:dyDescent="0.55000000000000004">
      <c r="A5" s="53"/>
      <c r="B5" s="43" t="s">
        <v>3</v>
      </c>
    </row>
    <row r="6" spans="1:2" x14ac:dyDescent="0.55000000000000004">
      <c r="A6" s="52"/>
      <c r="B6" s="43" t="s">
        <v>4</v>
      </c>
    </row>
    <row r="7" spans="1:2" x14ac:dyDescent="0.55000000000000004">
      <c r="A7" s="51"/>
      <c r="B7" s="43" t="s">
        <v>5</v>
      </c>
    </row>
    <row r="8" spans="1:2" x14ac:dyDescent="0.55000000000000004">
      <c r="A8" s="50"/>
      <c r="B8" s="43" t="s">
        <v>6</v>
      </c>
    </row>
    <row r="9" spans="1:2" x14ac:dyDescent="0.55000000000000004">
      <c r="A9" s="49"/>
      <c r="B9" s="43" t="s">
        <v>7</v>
      </c>
    </row>
    <row r="11" spans="1:2" x14ac:dyDescent="0.55000000000000004">
      <c r="A11" s="48" t="s">
        <v>8</v>
      </c>
    </row>
    <row r="12" spans="1:2" x14ac:dyDescent="0.55000000000000004">
      <c r="A12" s="45">
        <v>1</v>
      </c>
      <c r="B12" s="46" t="s">
        <v>9</v>
      </c>
    </row>
    <row r="13" spans="1:2" x14ac:dyDescent="0.55000000000000004">
      <c r="A13" s="45">
        <v>2</v>
      </c>
      <c r="B13" s="46" t="s">
        <v>10</v>
      </c>
    </row>
    <row r="14" spans="1:2" x14ac:dyDescent="0.55000000000000004">
      <c r="A14" s="45">
        <v>3</v>
      </c>
      <c r="B14" s="46" t="s">
        <v>11</v>
      </c>
    </row>
    <row r="15" spans="1:2" x14ac:dyDescent="0.55000000000000004">
      <c r="A15" s="45">
        <v>4</v>
      </c>
      <c r="B15" s="46" t="s">
        <v>12</v>
      </c>
    </row>
    <row r="16" spans="1:2" ht="54" x14ac:dyDescent="0.55000000000000004">
      <c r="A16" s="45">
        <v>5</v>
      </c>
      <c r="B16" s="47" t="s">
        <v>13</v>
      </c>
    </row>
    <row r="17" spans="1:2" x14ac:dyDescent="0.55000000000000004">
      <c r="A17" s="45">
        <v>6</v>
      </c>
      <c r="B17" s="46" t="s">
        <v>14</v>
      </c>
    </row>
    <row r="18" spans="1:2" ht="36" x14ac:dyDescent="0.55000000000000004">
      <c r="A18" s="45">
        <v>7</v>
      </c>
      <c r="B18" s="46" t="s">
        <v>15</v>
      </c>
    </row>
    <row r="19" spans="1:2" ht="36" x14ac:dyDescent="0.55000000000000004">
      <c r="A19" s="45">
        <v>8</v>
      </c>
      <c r="B19" s="46" t="s">
        <v>16</v>
      </c>
    </row>
    <row r="20" spans="1:2" x14ac:dyDescent="0.55000000000000004">
      <c r="A20" s="45">
        <v>9</v>
      </c>
      <c r="B20" s="46" t="s">
        <v>17</v>
      </c>
    </row>
    <row r="21" spans="1:2" x14ac:dyDescent="0.55000000000000004">
      <c r="A21" s="45">
        <v>10</v>
      </c>
      <c r="B21" s="46" t="s">
        <v>18</v>
      </c>
    </row>
    <row r="22" spans="1:2" x14ac:dyDescent="0.55000000000000004">
      <c r="A22" s="45"/>
      <c r="B22" s="44"/>
    </row>
    <row r="23" spans="1:2" x14ac:dyDescent="0.55000000000000004">
      <c r="A23" s="45"/>
      <c r="B23" s="44" t="s">
        <v>19</v>
      </c>
    </row>
    <row r="24" spans="1:2" x14ac:dyDescent="0.55000000000000004">
      <c r="B24" s="44"/>
    </row>
    <row r="25" spans="1:2" x14ac:dyDescent="0.55000000000000004">
      <c r="B25" s="44"/>
    </row>
    <row r="26" spans="1:2" x14ac:dyDescent="0.55000000000000004">
      <c r="B26" s="44"/>
    </row>
    <row r="27" spans="1:2" x14ac:dyDescent="0.55000000000000004">
      <c r="B27" s="44"/>
    </row>
    <row r="28" spans="1:2" x14ac:dyDescent="0.55000000000000004">
      <c r="B28" s="44"/>
    </row>
  </sheetData>
  <phoneticPr fontId="63"/>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
  <sheetViews>
    <sheetView zoomScale="110" zoomScaleNormal="110" workbookViewId="0">
      <selection activeCell="B7" sqref="B7:E7"/>
    </sheetView>
  </sheetViews>
  <sheetFormatPr defaultColWidth="9.08203125" defaultRowHeight="14" x14ac:dyDescent="0.3"/>
  <cols>
    <col min="1" max="1" width="65.75" style="21" customWidth="1"/>
    <col min="2" max="2" width="2.75" style="17" customWidth="1"/>
    <col min="3" max="3" width="10.75" style="16" customWidth="1"/>
    <col min="4" max="4" width="2.25" style="17" customWidth="1"/>
    <col min="5" max="5" width="20.75" style="16" customWidth="1"/>
    <col min="6" max="6" width="2.75" style="17" customWidth="1"/>
    <col min="7" max="7" width="1.75" style="17" customWidth="1"/>
    <col min="8" max="8" width="9.75" style="16" customWidth="1"/>
    <col min="9" max="9" width="2.75" style="17" customWidth="1"/>
    <col min="10" max="10" width="1.75" style="17" customWidth="1"/>
    <col min="11" max="11" width="9.75" style="16" customWidth="1"/>
    <col min="12" max="12" width="2.75" style="16" customWidth="1"/>
    <col min="13" max="13" width="1.75" style="17" customWidth="1"/>
    <col min="14" max="14" width="9.75" style="16" customWidth="1"/>
    <col min="15" max="15" width="2.75" style="17" customWidth="1"/>
    <col min="16" max="16" width="1.75" style="17" customWidth="1"/>
    <col min="17" max="17" width="9.75" style="16" customWidth="1"/>
    <col min="18" max="18" width="1.75" style="16" customWidth="1"/>
    <col min="19" max="16384" width="9.08203125" style="16"/>
  </cols>
  <sheetData>
    <row r="1" spans="1:18" ht="17.5" x14ac:dyDescent="0.3">
      <c r="A1" s="15" t="s">
        <v>611</v>
      </c>
    </row>
    <row r="2" spans="1:18" x14ac:dyDescent="0.3">
      <c r="A2" s="18"/>
    </row>
    <row r="4" spans="1:18" s="41" customFormat="1" ht="11.25" customHeight="1" x14ac:dyDescent="0.25">
      <c r="A4" s="21"/>
      <c r="B4" s="201" t="s">
        <v>20</v>
      </c>
      <c r="C4" s="359" t="s">
        <v>21</v>
      </c>
      <c r="D4" s="201" t="s">
        <v>20</v>
      </c>
      <c r="E4" s="359" t="s">
        <v>22</v>
      </c>
      <c r="F4" s="108"/>
      <c r="H4" s="108"/>
      <c r="I4" s="108"/>
      <c r="K4" s="108"/>
      <c r="L4" s="108"/>
      <c r="O4" s="108"/>
      <c r="Q4" s="108"/>
      <c r="R4" s="108"/>
    </row>
    <row r="5" spans="1:18" s="20" customFormat="1" ht="13" x14ac:dyDescent="0.3">
      <c r="A5" s="268" t="s">
        <v>755</v>
      </c>
      <c r="B5" s="329"/>
      <c r="C5" s="94" t="s">
        <v>23</v>
      </c>
      <c r="D5" s="329"/>
      <c r="E5" s="178">
        <v>1</v>
      </c>
      <c r="F5" s="137"/>
      <c r="H5" s="137"/>
      <c r="I5" s="137"/>
      <c r="K5" s="137"/>
      <c r="L5" s="137"/>
      <c r="O5" s="137"/>
      <c r="Q5" s="137"/>
      <c r="R5" s="137"/>
    </row>
    <row r="6" spans="1:18" s="20" customFormat="1" ht="13" x14ac:dyDescent="0.3">
      <c r="A6" s="268" t="s">
        <v>606</v>
      </c>
      <c r="B6" s="329"/>
      <c r="C6" s="94" t="s">
        <v>23</v>
      </c>
      <c r="D6" s="329"/>
      <c r="E6" s="178">
        <v>1</v>
      </c>
      <c r="F6" s="137"/>
      <c r="H6" s="137"/>
      <c r="I6" s="137"/>
      <c r="K6" s="137"/>
      <c r="L6" s="137"/>
      <c r="O6" s="137"/>
      <c r="Q6" s="137"/>
      <c r="R6" s="137"/>
    </row>
    <row r="7" spans="1:18" s="20" customFormat="1" ht="13" x14ac:dyDescent="0.3">
      <c r="A7" s="268" t="s">
        <v>24</v>
      </c>
      <c r="B7" s="329"/>
      <c r="C7" s="94" t="s">
        <v>23</v>
      </c>
      <c r="D7" s="329"/>
      <c r="E7" s="178">
        <v>1</v>
      </c>
      <c r="F7" s="137"/>
      <c r="H7" s="137"/>
      <c r="I7" s="137"/>
      <c r="K7" s="137"/>
      <c r="L7" s="137"/>
      <c r="O7" s="137"/>
      <c r="Q7" s="137"/>
      <c r="R7" s="137"/>
    </row>
    <row r="8" spans="1:18" s="20" customFormat="1" ht="13" x14ac:dyDescent="0.3">
      <c r="A8" s="268" t="s">
        <v>25</v>
      </c>
      <c r="B8" s="329"/>
      <c r="C8" s="94" t="s">
        <v>23</v>
      </c>
      <c r="D8" s="329"/>
      <c r="E8" s="178">
        <v>1</v>
      </c>
      <c r="F8" s="137"/>
      <c r="H8" s="137"/>
      <c r="I8" s="137"/>
      <c r="K8" s="137"/>
      <c r="L8" s="137"/>
      <c r="O8" s="137"/>
      <c r="Q8" s="137"/>
      <c r="R8" s="137"/>
    </row>
    <row r="9" spans="1:18" x14ac:dyDescent="0.3">
      <c r="A9" s="21" t="s">
        <v>699</v>
      </c>
      <c r="C9" s="94" t="s">
        <v>23</v>
      </c>
      <c r="D9" s="329"/>
      <c r="E9" s="178">
        <v>1</v>
      </c>
    </row>
    <row r="10" spans="1:18" x14ac:dyDescent="0.3">
      <c r="A10" s="21" t="s">
        <v>605</v>
      </c>
      <c r="C10" s="94" t="s">
        <v>23</v>
      </c>
      <c r="D10" s="329"/>
      <c r="E10" s="178">
        <v>1</v>
      </c>
    </row>
    <row r="11" spans="1:18" x14ac:dyDescent="0.3">
      <c r="A11" s="21" t="s">
        <v>756</v>
      </c>
      <c r="C11" s="94" t="s">
        <v>23</v>
      </c>
      <c r="D11" s="329"/>
      <c r="E11" s="519">
        <v>0.96440000000000003</v>
      </c>
    </row>
  </sheetData>
  <phoneticPr fontId="63"/>
  <hyperlinks>
    <hyperlink ref="A1" location="Item_OrganizationalStructure" display="Item_OrganizationalStructure"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topLeftCell="A4" workbookViewId="0">
      <selection activeCell="B7" sqref="B7:E7"/>
    </sheetView>
  </sheetViews>
  <sheetFormatPr defaultColWidth="8.75" defaultRowHeight="18" x14ac:dyDescent="0.55000000000000004"/>
  <cols>
    <col min="1" max="1" width="29.75" customWidth="1"/>
    <col min="2" max="2" width="2.75" style="17" customWidth="1"/>
    <col min="3" max="3" width="1.75" style="17" customWidth="1"/>
    <col min="4" max="4" width="10.75" customWidth="1"/>
    <col min="5" max="5" width="1.08203125" style="17" customWidth="1"/>
    <col min="6" max="6" width="1.25" style="17" customWidth="1"/>
    <col min="7" max="7" width="1.75" style="17" customWidth="1"/>
    <col min="8" max="8" width="11.25" customWidth="1"/>
    <col min="9" max="10" width="1.08203125" style="17" customWidth="1"/>
    <col min="11" max="11" width="1.75" style="17" customWidth="1"/>
    <col min="12" max="12" width="11.08203125" customWidth="1"/>
    <col min="13" max="14" width="1.08203125" style="17" customWidth="1"/>
    <col min="15" max="15" width="1.75" style="17" customWidth="1"/>
    <col min="16" max="16" width="11.08203125" customWidth="1"/>
    <col min="17" max="17" width="1.25" style="17" customWidth="1"/>
    <col min="18" max="18" width="1.75" style="17" customWidth="1"/>
    <col min="19" max="19" width="11.75" customWidth="1"/>
    <col min="20" max="20" width="1.25" style="17" customWidth="1"/>
    <col min="21" max="21" width="10.75" customWidth="1"/>
    <col min="22" max="22" width="1.75" customWidth="1"/>
    <col min="25" max="26" width="3.33203125" customWidth="1"/>
    <col min="27" max="27" width="2.33203125" customWidth="1"/>
    <col min="29" max="30" width="3.25" customWidth="1"/>
    <col min="31" max="31" width="2" customWidth="1"/>
    <col min="33" max="35" width="2.25" customWidth="1"/>
    <col min="37" max="38" width="3.75" customWidth="1"/>
    <col min="40" max="40" width="3.08203125" customWidth="1"/>
  </cols>
  <sheetData>
    <row r="1" spans="1:22" x14ac:dyDescent="0.55000000000000004">
      <c r="A1" s="15" t="s">
        <v>26</v>
      </c>
    </row>
    <row r="4" spans="1:22" s="116" customFormat="1" ht="21" x14ac:dyDescent="0.4">
      <c r="A4" s="179" t="s">
        <v>27</v>
      </c>
      <c r="B4" s="330"/>
      <c r="C4" s="574" t="s">
        <v>28</v>
      </c>
      <c r="D4" s="574"/>
      <c r="E4" s="574"/>
      <c r="F4" s="574"/>
      <c r="G4" s="574"/>
      <c r="H4" s="574"/>
      <c r="I4" s="574"/>
      <c r="J4" s="574"/>
      <c r="K4" s="574"/>
      <c r="L4" s="574"/>
      <c r="M4" s="330"/>
      <c r="N4" s="330"/>
      <c r="O4" s="574" t="s">
        <v>760</v>
      </c>
      <c r="P4" s="574"/>
      <c r="Q4" s="574"/>
      <c r="R4" s="574"/>
      <c r="S4" s="574"/>
      <c r="T4" s="574"/>
      <c r="U4" s="575"/>
      <c r="V4" s="329"/>
    </row>
    <row r="5" spans="1:22" s="116" customFormat="1" ht="12.75" customHeight="1" x14ac:dyDescent="0.4">
      <c r="A5" s="192" t="s">
        <v>692</v>
      </c>
      <c r="B5" s="201" t="s">
        <v>20</v>
      </c>
      <c r="C5" s="573" t="s">
        <v>757</v>
      </c>
      <c r="D5" s="573"/>
      <c r="E5" s="201" t="s">
        <v>20</v>
      </c>
      <c r="F5" s="201"/>
      <c r="G5" s="573" t="s">
        <v>758</v>
      </c>
      <c r="H5" s="573"/>
      <c r="I5" s="9"/>
      <c r="J5" s="9"/>
      <c r="K5" s="573" t="s">
        <v>759</v>
      </c>
      <c r="L5" s="573"/>
      <c r="M5" s="201" t="s">
        <v>20</v>
      </c>
      <c r="N5" s="201"/>
      <c r="O5" s="573" t="s">
        <v>29</v>
      </c>
      <c r="P5" s="573"/>
      <c r="Q5" s="201" t="s">
        <v>20</v>
      </c>
      <c r="R5" s="573" t="s">
        <v>30</v>
      </c>
      <c r="S5" s="573"/>
      <c r="T5" s="201" t="s">
        <v>20</v>
      </c>
      <c r="U5" s="573" t="s">
        <v>31</v>
      </c>
      <c r="V5" s="573"/>
    </row>
    <row r="6" spans="1:22" s="116" customFormat="1" ht="12.75" customHeight="1" x14ac:dyDescent="0.4">
      <c r="A6" s="184" t="s">
        <v>32</v>
      </c>
      <c r="B6" s="329"/>
      <c r="C6" s="329"/>
      <c r="D6" s="329"/>
      <c r="E6" s="329"/>
      <c r="F6" s="329"/>
      <c r="G6" s="329"/>
      <c r="H6" s="329"/>
      <c r="I6" s="329"/>
      <c r="J6" s="329"/>
      <c r="K6" s="329"/>
      <c r="L6" s="329"/>
      <c r="M6" s="329"/>
      <c r="N6" s="329"/>
      <c r="O6" s="329"/>
      <c r="P6" s="329"/>
      <c r="Q6" s="329"/>
      <c r="R6" s="329"/>
      <c r="S6" s="329"/>
      <c r="T6" s="329"/>
      <c r="U6" s="329"/>
      <c r="V6" s="329"/>
    </row>
    <row r="7" spans="1:22" s="116" customFormat="1" ht="12.75" customHeight="1" x14ac:dyDescent="0.4">
      <c r="A7" s="330" t="s">
        <v>368</v>
      </c>
      <c r="B7" s="329"/>
      <c r="C7" s="330" t="s">
        <v>29</v>
      </c>
      <c r="D7" s="537">
        <v>43002.065001419251</v>
      </c>
      <c r="E7" s="329"/>
      <c r="F7" s="329"/>
      <c r="G7" s="330" t="s">
        <v>30</v>
      </c>
      <c r="H7" s="521">
        <v>6059851</v>
      </c>
      <c r="I7" s="521"/>
      <c r="J7" s="521"/>
      <c r="K7" s="330" t="s">
        <v>30</v>
      </c>
      <c r="L7" s="521">
        <v>5972913</v>
      </c>
      <c r="M7" s="329"/>
      <c r="N7" s="329"/>
      <c r="O7" s="330" t="s">
        <v>29</v>
      </c>
      <c r="P7" s="521">
        <v>616.93159239284705</v>
      </c>
      <c r="Q7" s="329"/>
      <c r="R7" s="330" t="s">
        <v>30</v>
      </c>
      <c r="S7" s="521">
        <v>86938</v>
      </c>
      <c r="T7" s="329"/>
      <c r="U7" s="527">
        <v>1.4555376915752833</v>
      </c>
      <c r="V7" s="330" t="s">
        <v>31</v>
      </c>
    </row>
    <row r="8" spans="1:22" s="116" customFormat="1" ht="12.75" customHeight="1" x14ac:dyDescent="0.4">
      <c r="A8" s="330" t="s">
        <v>617</v>
      </c>
      <c r="B8" s="329"/>
      <c r="C8" s="330"/>
      <c r="D8" s="537">
        <v>4029.4913426057342</v>
      </c>
      <c r="E8" s="329"/>
      <c r="F8" s="329"/>
      <c r="G8" s="330"/>
      <c r="H8" s="521">
        <v>567695</v>
      </c>
      <c r="I8" s="521"/>
      <c r="J8" s="521"/>
      <c r="K8" s="330"/>
      <c r="L8" s="521">
        <v>594761</v>
      </c>
      <c r="M8" s="329"/>
      <c r="N8" s="329"/>
      <c r="O8" s="330"/>
      <c r="P8" s="521">
        <v>-193.06642066420665</v>
      </c>
      <c r="Q8" s="329"/>
      <c r="R8" s="329" t="s">
        <v>30</v>
      </c>
      <c r="S8" s="521">
        <v>-27066</v>
      </c>
      <c r="U8" s="527">
        <v>-4.550735505522387</v>
      </c>
      <c r="V8" s="330" t="s">
        <v>31</v>
      </c>
    </row>
    <row r="9" spans="1:22" s="116" customFormat="1" ht="12.75" customHeight="1" x14ac:dyDescent="0.4">
      <c r="A9" s="330" t="s">
        <v>33</v>
      </c>
      <c r="B9" s="329"/>
      <c r="C9" s="329"/>
      <c r="D9" s="537">
        <v>1422.0621629293216</v>
      </c>
      <c r="E9" s="329"/>
      <c r="F9" s="329"/>
      <c r="G9" s="329"/>
      <c r="H9" s="521">
        <v>200397</v>
      </c>
      <c r="I9" s="521"/>
      <c r="J9" s="521"/>
      <c r="K9" s="329"/>
      <c r="L9" s="521">
        <v>386383</v>
      </c>
      <c r="M9" s="329"/>
      <c r="N9" s="329"/>
      <c r="O9" s="329"/>
      <c r="P9" s="521">
        <v>-1319.7984672154414</v>
      </c>
      <c r="Q9" s="329"/>
      <c r="R9" s="329" t="s">
        <v>30</v>
      </c>
      <c r="S9" s="521">
        <v>-185986</v>
      </c>
      <c r="T9" s="329"/>
      <c r="U9" s="527">
        <v>-48.135140521192703</v>
      </c>
      <c r="V9" s="330" t="s">
        <v>31</v>
      </c>
    </row>
    <row r="10" spans="1:22" s="116" customFormat="1" ht="12.75" customHeight="1" x14ac:dyDescent="0.4">
      <c r="A10" s="184" t="s">
        <v>34</v>
      </c>
      <c r="B10" s="329"/>
      <c r="C10" s="329"/>
      <c r="D10" s="538">
        <v>48452.618506954306</v>
      </c>
      <c r="E10" s="329"/>
      <c r="F10" s="329"/>
      <c r="G10" s="329"/>
      <c r="H10" s="522">
        <v>6827943</v>
      </c>
      <c r="I10" s="521"/>
      <c r="J10" s="521"/>
      <c r="K10" s="329"/>
      <c r="L10" s="522">
        <v>6954057</v>
      </c>
      <c r="M10" s="329"/>
      <c r="N10" s="329"/>
      <c r="O10" s="329"/>
      <c r="P10" s="522">
        <v>-894.93329548680106</v>
      </c>
      <c r="Q10" s="329"/>
      <c r="R10" s="329" t="s">
        <v>30</v>
      </c>
      <c r="S10" s="522">
        <v>-126114</v>
      </c>
      <c r="T10" s="329"/>
      <c r="U10" s="528">
        <v>-1.8135312954725566</v>
      </c>
      <c r="V10" s="330" t="s">
        <v>31</v>
      </c>
    </row>
    <row r="11" spans="1:22" s="116" customFormat="1" ht="12.75" customHeight="1" x14ac:dyDescent="0.4">
      <c r="A11" s="330" t="s">
        <v>35</v>
      </c>
      <c r="B11" s="329"/>
      <c r="C11" s="329"/>
      <c r="D11" s="384"/>
      <c r="E11" s="329"/>
      <c r="F11" s="329"/>
      <c r="G11" s="329"/>
      <c r="H11" s="384"/>
      <c r="I11" s="521"/>
      <c r="J11" s="521"/>
      <c r="K11" s="329"/>
      <c r="L11" s="384"/>
      <c r="M11" s="329"/>
      <c r="N11" s="329"/>
      <c r="O11" s="329"/>
      <c r="P11" s="384"/>
      <c r="Q11" s="329"/>
      <c r="R11" s="329"/>
      <c r="S11" s="384"/>
      <c r="T11" s="329"/>
      <c r="U11" s="529"/>
      <c r="V11" s="329"/>
    </row>
    <row r="12" spans="1:22" s="116" customFormat="1" ht="12.75" customHeight="1" x14ac:dyDescent="0.4">
      <c r="A12" s="330" t="s">
        <v>36</v>
      </c>
      <c r="B12" s="329"/>
      <c r="C12" s="329"/>
      <c r="D12" s="537">
        <v>37319.578484246384</v>
      </c>
      <c r="E12" s="329"/>
      <c r="F12" s="329"/>
      <c r="G12" s="329"/>
      <c r="H12" s="521">
        <v>5259075</v>
      </c>
      <c r="I12" s="521"/>
      <c r="J12" s="521"/>
      <c r="K12" s="329"/>
      <c r="L12" s="521">
        <v>5051600</v>
      </c>
      <c r="M12" s="329"/>
      <c r="N12" s="329"/>
      <c r="O12" s="329"/>
      <c r="P12" s="521">
        <v>1472.2892421231907</v>
      </c>
      <c r="Q12" s="329"/>
      <c r="R12" s="329" t="s">
        <v>30</v>
      </c>
      <c r="S12" s="521">
        <v>207475</v>
      </c>
      <c r="T12" s="329"/>
      <c r="U12" s="527">
        <v>4.1071145775595852</v>
      </c>
      <c r="V12" s="330" t="s">
        <v>31</v>
      </c>
    </row>
    <row r="13" spans="1:22" s="116" customFormat="1" ht="12.75" customHeight="1" x14ac:dyDescent="0.4">
      <c r="A13" s="330" t="s">
        <v>37</v>
      </c>
      <c r="B13" s="329"/>
      <c r="C13" s="329"/>
      <c r="D13" s="537">
        <v>13911.772636957139</v>
      </c>
      <c r="E13" s="329"/>
      <c r="F13" s="329"/>
      <c r="G13" s="329"/>
      <c r="H13" s="521">
        <v>1960447</v>
      </c>
      <c r="I13" s="521"/>
      <c r="J13" s="521"/>
      <c r="K13" s="329"/>
      <c r="L13" s="521">
        <v>1805490</v>
      </c>
      <c r="M13" s="329"/>
      <c r="N13" s="329"/>
      <c r="O13" s="329"/>
      <c r="P13" s="521">
        <v>1099.6097076355379</v>
      </c>
      <c r="Q13" s="329"/>
      <c r="R13" s="329" t="s">
        <v>30</v>
      </c>
      <c r="S13" s="521">
        <v>154957</v>
      </c>
      <c r="T13" s="329"/>
      <c r="U13" s="527">
        <v>8.5825454585735734</v>
      </c>
      <c r="V13" s="330" t="s">
        <v>31</v>
      </c>
    </row>
    <row r="14" spans="1:22" s="116" customFormat="1" ht="12.75" customHeight="1" x14ac:dyDescent="0.4">
      <c r="A14" s="330" t="s">
        <v>38</v>
      </c>
      <c r="B14" s="329"/>
      <c r="C14" s="329"/>
      <c r="D14" s="521" t="s">
        <v>42</v>
      </c>
      <c r="E14" s="329"/>
      <c r="F14" s="329"/>
      <c r="G14" s="329"/>
      <c r="H14" s="521" t="s">
        <v>42</v>
      </c>
      <c r="I14" s="521"/>
      <c r="J14" s="521"/>
      <c r="K14" s="329"/>
      <c r="L14" s="521" t="s">
        <v>42</v>
      </c>
      <c r="M14" s="329"/>
      <c r="N14" s="329"/>
      <c r="O14" s="329"/>
      <c r="P14" s="521" t="s">
        <v>42</v>
      </c>
      <c r="Q14" s="329"/>
      <c r="R14" s="329" t="s">
        <v>30</v>
      </c>
      <c r="S14" s="521" t="s">
        <v>42</v>
      </c>
      <c r="T14" s="329"/>
      <c r="U14" s="521" t="s">
        <v>42</v>
      </c>
      <c r="V14" s="330" t="s">
        <v>31</v>
      </c>
    </row>
    <row r="15" spans="1:22" s="116" customFormat="1" ht="12.75" customHeight="1" x14ac:dyDescent="0.4">
      <c r="A15" s="184" t="s">
        <v>39</v>
      </c>
      <c r="B15" s="329"/>
      <c r="C15" s="329"/>
      <c r="D15" s="538">
        <v>51232.351121203523</v>
      </c>
      <c r="E15" s="329"/>
      <c r="F15" s="329"/>
      <c r="G15" s="329"/>
      <c r="H15" s="522">
        <v>7219522</v>
      </c>
      <c r="I15" s="521"/>
      <c r="J15" s="521"/>
      <c r="K15" s="329"/>
      <c r="L15" s="522">
        <v>6857090</v>
      </c>
      <c r="M15" s="329"/>
      <c r="N15" s="329"/>
      <c r="O15" s="329"/>
      <c r="P15" s="522">
        <v>2571.8989497587286</v>
      </c>
      <c r="Q15" s="329"/>
      <c r="R15" s="329" t="s">
        <v>30</v>
      </c>
      <c r="S15" s="522">
        <v>362432</v>
      </c>
      <c r="T15" s="329"/>
      <c r="U15" s="528">
        <v>5.2855074091196119</v>
      </c>
      <c r="V15" s="330" t="s">
        <v>31</v>
      </c>
    </row>
    <row r="16" spans="1:22" s="116" customFormat="1" ht="12.75" customHeight="1" x14ac:dyDescent="0.4">
      <c r="A16" s="184" t="s">
        <v>335</v>
      </c>
      <c r="B16" s="329"/>
      <c r="C16" s="520" t="s">
        <v>29</v>
      </c>
      <c r="D16" s="563">
        <v>-2778.7326142492198</v>
      </c>
      <c r="E16" s="329"/>
      <c r="F16" s="329"/>
      <c r="G16" s="520" t="s">
        <v>30</v>
      </c>
      <c r="H16" s="563">
        <v>-391579</v>
      </c>
      <c r="I16" s="521"/>
      <c r="J16" s="521"/>
      <c r="K16" s="520" t="s">
        <v>30</v>
      </c>
      <c r="L16" s="522">
        <v>96967</v>
      </c>
      <c r="M16" s="329"/>
      <c r="N16" s="329"/>
      <c r="O16" s="520" t="s">
        <v>29</v>
      </c>
      <c r="P16" s="522">
        <v>-3466.8322452455295</v>
      </c>
      <c r="Q16" s="329"/>
      <c r="R16" s="520" t="s">
        <v>30</v>
      </c>
      <c r="S16" s="522">
        <v>-488546</v>
      </c>
      <c r="T16" s="329"/>
      <c r="U16" s="528">
        <v>-503.82707519052872</v>
      </c>
      <c r="V16" s="330" t="s">
        <v>31</v>
      </c>
    </row>
    <row r="17" spans="1:22" s="116" customFormat="1" ht="12.75" customHeight="1" x14ac:dyDescent="0.4">
      <c r="A17" s="330" t="s">
        <v>40</v>
      </c>
      <c r="B17" s="329"/>
      <c r="C17" s="329"/>
      <c r="D17" s="571"/>
      <c r="E17" s="329"/>
      <c r="F17" s="329"/>
      <c r="G17" s="329"/>
      <c r="H17" s="384"/>
      <c r="I17" s="521"/>
      <c r="J17" s="521"/>
      <c r="K17" s="329"/>
      <c r="L17" s="384"/>
      <c r="M17" s="329"/>
      <c r="N17" s="329"/>
      <c r="O17" s="329"/>
      <c r="P17" s="384"/>
      <c r="Q17" s="329"/>
      <c r="R17" s="329"/>
      <c r="S17" s="384"/>
      <c r="T17" s="329"/>
      <c r="U17" s="529"/>
      <c r="V17" s="329"/>
    </row>
    <row r="18" spans="1:22" s="116" customFormat="1" ht="12.75" customHeight="1" x14ac:dyDescent="0.4">
      <c r="A18" s="330" t="s">
        <v>41</v>
      </c>
      <c r="B18" s="329"/>
      <c r="C18" s="329"/>
      <c r="D18" s="572" t="s">
        <v>42</v>
      </c>
      <c r="E18" s="329"/>
      <c r="F18" s="329"/>
      <c r="G18" s="329"/>
      <c r="H18" s="521">
        <v>2</v>
      </c>
      <c r="I18" s="521"/>
      <c r="J18" s="521"/>
      <c r="K18" s="329"/>
      <c r="L18" s="521">
        <v>2</v>
      </c>
      <c r="M18" s="329"/>
      <c r="N18" s="329"/>
      <c r="O18" s="329"/>
      <c r="P18" s="521" t="s">
        <v>42</v>
      </c>
      <c r="Q18" s="329"/>
      <c r="R18" s="329"/>
      <c r="S18" s="521" t="s">
        <v>42</v>
      </c>
      <c r="T18" s="329"/>
      <c r="U18" s="521" t="s">
        <v>42</v>
      </c>
      <c r="V18" s="330" t="s">
        <v>31</v>
      </c>
    </row>
    <row r="19" spans="1:22" s="116" customFormat="1" ht="12.75" customHeight="1" x14ac:dyDescent="0.4">
      <c r="A19" s="330" t="s">
        <v>43</v>
      </c>
      <c r="B19" s="329"/>
      <c r="C19" s="329"/>
      <c r="D19" s="540">
        <v>7.8839057621345452</v>
      </c>
      <c r="E19" s="329"/>
      <c r="F19" s="329"/>
      <c r="G19" s="329"/>
      <c r="H19" s="521">
        <v>1111</v>
      </c>
      <c r="I19" s="521"/>
      <c r="J19" s="521"/>
      <c r="K19" s="329"/>
      <c r="L19" s="521">
        <v>6072</v>
      </c>
      <c r="M19" s="329"/>
      <c r="N19" s="329"/>
      <c r="O19" s="329"/>
      <c r="P19" s="521">
        <v>-35.204371274481979</v>
      </c>
      <c r="Q19" s="329"/>
      <c r="R19" s="329" t="s">
        <v>30</v>
      </c>
      <c r="S19" s="521">
        <v>-4961</v>
      </c>
      <c r="T19" s="329"/>
      <c r="U19" s="527">
        <v>-81.70289855072464</v>
      </c>
      <c r="V19" s="330" t="s">
        <v>31</v>
      </c>
    </row>
    <row r="20" spans="1:22" s="116" customFormat="1" ht="12.75" customHeight="1" x14ac:dyDescent="0.4">
      <c r="A20" s="330" t="s">
        <v>44</v>
      </c>
      <c r="B20" s="329"/>
      <c r="C20" s="329"/>
      <c r="D20" s="561">
        <v>-261.62361623616238</v>
      </c>
      <c r="E20" s="562"/>
      <c r="F20" s="562"/>
      <c r="G20" s="562"/>
      <c r="H20" s="561">
        <v>-36868</v>
      </c>
      <c r="I20" s="561"/>
      <c r="J20" s="561"/>
      <c r="K20" s="562"/>
      <c r="L20" s="561">
        <v>-9800</v>
      </c>
      <c r="M20" s="329"/>
      <c r="N20" s="329"/>
      <c r="O20" s="329"/>
      <c r="P20" s="521">
        <v>-192.08061311382346</v>
      </c>
      <c r="Q20" s="329"/>
      <c r="R20" s="329" t="s">
        <v>30</v>
      </c>
      <c r="S20" s="521">
        <v>-27068</v>
      </c>
      <c r="T20" s="329"/>
      <c r="U20" s="527">
        <v>276.20408163265307</v>
      </c>
      <c r="V20" s="330" t="s">
        <v>31</v>
      </c>
    </row>
    <row r="21" spans="1:22" s="116" customFormat="1" ht="12.75" customHeight="1" x14ac:dyDescent="0.4">
      <c r="A21" s="330" t="s">
        <v>819</v>
      </c>
      <c r="B21" s="329"/>
      <c r="C21" s="329"/>
      <c r="D21" s="561">
        <v>2935.5520862900939</v>
      </c>
      <c r="E21" s="562"/>
      <c r="F21" s="562"/>
      <c r="G21" s="562"/>
      <c r="H21" s="561">
        <v>413678</v>
      </c>
      <c r="I21" s="561"/>
      <c r="J21" s="561"/>
      <c r="K21" s="562"/>
      <c r="L21" s="561" t="s">
        <v>42</v>
      </c>
      <c r="M21" s="329"/>
      <c r="N21" s="329"/>
      <c r="O21" s="329"/>
      <c r="P21" s="521">
        <v>2935.5520862900939</v>
      </c>
      <c r="Q21" s="329"/>
      <c r="R21" s="329"/>
      <c r="S21" s="521">
        <v>413678</v>
      </c>
      <c r="T21" s="329"/>
      <c r="U21" s="527" t="s">
        <v>42</v>
      </c>
      <c r="V21" s="330" t="s">
        <v>31</v>
      </c>
    </row>
    <row r="22" spans="1:22" s="116" customFormat="1" ht="12.75" customHeight="1" x14ac:dyDescent="0.4">
      <c r="A22" s="330" t="s">
        <v>45</v>
      </c>
      <c r="B22" s="329"/>
      <c r="C22" s="329"/>
      <c r="D22" s="563">
        <v>243.24439398240139</v>
      </c>
      <c r="E22" s="562"/>
      <c r="F22" s="562"/>
      <c r="G22" s="562"/>
      <c r="H22" s="563">
        <v>34278</v>
      </c>
      <c r="I22" s="561"/>
      <c r="J22" s="561"/>
      <c r="K22" s="562"/>
      <c r="L22" s="563">
        <v>86533</v>
      </c>
      <c r="M22" s="329"/>
      <c r="N22" s="329"/>
      <c r="O22" s="329"/>
      <c r="P22" s="523">
        <v>-370.81322736304287</v>
      </c>
      <c r="Q22" s="329"/>
      <c r="R22" s="329" t="s">
        <v>30</v>
      </c>
      <c r="S22" s="523">
        <v>-52255</v>
      </c>
      <c r="T22" s="329"/>
      <c r="U22" s="530">
        <v>-60.387366669363132</v>
      </c>
      <c r="V22" s="330" t="s">
        <v>31</v>
      </c>
    </row>
    <row r="23" spans="1:22" s="116" customFormat="1" ht="12.75" customHeight="1" x14ac:dyDescent="0.4">
      <c r="A23" s="184" t="s">
        <v>618</v>
      </c>
      <c r="B23" s="329"/>
      <c r="C23" s="329"/>
      <c r="D23" s="561">
        <v>2925.0709622480845</v>
      </c>
      <c r="E23" s="562"/>
      <c r="F23" s="562"/>
      <c r="G23" s="562"/>
      <c r="H23" s="561">
        <v>412201</v>
      </c>
      <c r="I23" s="561"/>
      <c r="J23" s="561"/>
      <c r="K23" s="562"/>
      <c r="L23" s="561">
        <v>82807</v>
      </c>
      <c r="M23" s="329"/>
      <c r="N23" s="329"/>
      <c r="O23" s="329"/>
      <c r="P23" s="521">
        <v>2337.4538745387458</v>
      </c>
      <c r="Q23" s="329"/>
      <c r="R23" s="329" t="s">
        <v>30</v>
      </c>
      <c r="S23" s="521">
        <v>329394</v>
      </c>
      <c r="T23" s="329"/>
      <c r="U23" s="527">
        <v>397.78521139517193</v>
      </c>
      <c r="V23" s="330" t="s">
        <v>31</v>
      </c>
    </row>
    <row r="24" spans="1:22" s="116" customFormat="1" ht="12.75" customHeight="1" x14ac:dyDescent="0.4">
      <c r="A24" s="330" t="s">
        <v>726</v>
      </c>
      <c r="B24" s="329"/>
      <c r="C24" s="329"/>
      <c r="D24" s="563">
        <v>-670.07521998296909</v>
      </c>
      <c r="E24" s="562"/>
      <c r="F24" s="562"/>
      <c r="G24" s="562"/>
      <c r="H24" s="563">
        <v>-94427</v>
      </c>
      <c r="I24" s="561"/>
      <c r="J24" s="561"/>
      <c r="K24" s="562"/>
      <c r="L24" s="563">
        <v>30809</v>
      </c>
      <c r="M24" s="329"/>
      <c r="N24" s="329"/>
      <c r="O24" s="329"/>
      <c r="P24" s="523">
        <v>-888.70281010502424</v>
      </c>
      <c r="Q24" s="329"/>
      <c r="R24" s="329" t="s">
        <v>30</v>
      </c>
      <c r="S24" s="523">
        <v>-125236</v>
      </c>
      <c r="T24" s="329"/>
      <c r="U24" s="531" t="s">
        <v>42</v>
      </c>
      <c r="V24" s="330" t="s">
        <v>31</v>
      </c>
    </row>
    <row r="25" spans="1:22" s="116" customFormat="1" ht="12.75" customHeight="1" x14ac:dyDescent="0.4">
      <c r="A25" s="330" t="s">
        <v>712</v>
      </c>
      <c r="B25" s="329"/>
      <c r="C25" s="329"/>
      <c r="D25" s="540">
        <v>816.41356798183369</v>
      </c>
      <c r="E25" s="329"/>
      <c r="F25" s="329"/>
      <c r="G25" s="329"/>
      <c r="H25" s="521">
        <v>115049</v>
      </c>
      <c r="I25" s="521"/>
      <c r="J25" s="521"/>
      <c r="K25" s="329"/>
      <c r="L25" s="521">
        <v>148965</v>
      </c>
      <c r="M25" s="329"/>
      <c r="N25" s="329"/>
      <c r="O25" s="329"/>
      <c r="P25" s="521">
        <v>-240.67556060175988</v>
      </c>
      <c r="Q25" s="329"/>
      <c r="R25" s="329" t="s">
        <v>30</v>
      </c>
      <c r="S25" s="521">
        <v>-33916</v>
      </c>
      <c r="T25" s="329"/>
      <c r="U25" s="532">
        <v>-22.76776423992213</v>
      </c>
      <c r="V25" s="330" t="s">
        <v>31</v>
      </c>
    </row>
    <row r="26" spans="1:22" s="116" customFormat="1" ht="13.5" thickBot="1" x14ac:dyDescent="0.45">
      <c r="A26" s="330" t="s">
        <v>46</v>
      </c>
      <c r="B26" s="329"/>
      <c r="C26" s="330" t="s">
        <v>29</v>
      </c>
      <c r="D26" s="539">
        <v>2172.743968208913</v>
      </c>
      <c r="E26" s="329"/>
      <c r="F26" s="329"/>
      <c r="G26" s="330" t="s">
        <v>30</v>
      </c>
      <c r="H26" s="534">
        <v>306324</v>
      </c>
      <c r="I26" s="521"/>
      <c r="J26" s="521"/>
      <c r="K26" s="330" t="s">
        <v>30</v>
      </c>
      <c r="L26" s="534">
        <v>380464</v>
      </c>
      <c r="M26" s="329"/>
      <c r="N26" s="329"/>
      <c r="O26" s="330" t="s">
        <v>29</v>
      </c>
      <c r="P26" s="534">
        <v>-526.11410729491911</v>
      </c>
      <c r="Q26" s="329"/>
      <c r="R26" s="330" t="s">
        <v>30</v>
      </c>
      <c r="S26" s="534">
        <v>-74140</v>
      </c>
      <c r="T26" s="329"/>
      <c r="U26" s="535">
        <v>-19.486731990411705</v>
      </c>
      <c r="V26" s="330" t="s">
        <v>31</v>
      </c>
    </row>
    <row r="27" spans="1:22" s="116" customFormat="1" ht="12.75" customHeight="1" thickTop="1" x14ac:dyDescent="0.4">
      <c r="A27" s="186" t="s">
        <v>787</v>
      </c>
      <c r="B27" s="329"/>
      <c r="C27" s="329"/>
      <c r="D27" s="570">
        <v>4.4842653197309934</v>
      </c>
      <c r="E27" s="525" t="s">
        <v>31</v>
      </c>
      <c r="F27" s="525"/>
      <c r="G27" s="526"/>
      <c r="H27" s="524">
        <v>4.4863291916760293</v>
      </c>
      <c r="I27" s="525" t="s">
        <v>31</v>
      </c>
      <c r="J27" s="525"/>
      <c r="K27" s="526"/>
      <c r="L27" s="524">
        <v>5.4711084479175245</v>
      </c>
      <c r="M27" s="525" t="s">
        <v>31</v>
      </c>
      <c r="N27" s="525"/>
      <c r="O27" s="526"/>
      <c r="P27" s="524"/>
      <c r="Q27" s="525"/>
      <c r="R27" s="526"/>
      <c r="S27" s="524"/>
      <c r="T27" s="525"/>
      <c r="U27" s="533">
        <v>-0.9847792562414952</v>
      </c>
      <c r="V27" s="330" t="s">
        <v>48</v>
      </c>
    </row>
    <row r="28" spans="1:22" s="116" customFormat="1" ht="12.75" customHeight="1" x14ac:dyDescent="0.55000000000000004">
      <c r="A28"/>
      <c r="B28" s="329"/>
      <c r="C28" s="17"/>
      <c r="D28"/>
      <c r="E28" s="17"/>
      <c r="F28" s="17"/>
      <c r="G28" s="17"/>
      <c r="H28"/>
      <c r="I28" s="17"/>
      <c r="J28" s="17"/>
      <c r="K28" s="17"/>
      <c r="L28"/>
      <c r="M28" s="17"/>
      <c r="N28" s="17"/>
      <c r="O28" s="17"/>
      <c r="P28"/>
      <c r="Q28" s="17"/>
      <c r="R28" s="17"/>
      <c r="S28"/>
      <c r="T28" s="17"/>
      <c r="U28"/>
      <c r="V28"/>
    </row>
    <row r="29" spans="1:22" s="116" customFormat="1" ht="12.75" customHeight="1" x14ac:dyDescent="0.55000000000000004">
      <c r="A29"/>
      <c r="B29" s="17"/>
      <c r="C29" s="17"/>
      <c r="D29"/>
      <c r="E29" s="17"/>
      <c r="F29" s="17"/>
      <c r="G29" s="17"/>
      <c r="H29"/>
      <c r="I29" s="17"/>
      <c r="J29" s="17"/>
      <c r="K29" s="17"/>
      <c r="L29"/>
      <c r="M29" s="17"/>
      <c r="N29" s="17"/>
      <c r="O29" s="17"/>
      <c r="P29"/>
      <c r="Q29" s="17"/>
      <c r="R29" s="17"/>
      <c r="S29"/>
      <c r="T29" s="17"/>
      <c r="U29"/>
      <c r="V29"/>
    </row>
  </sheetData>
  <mergeCells count="8">
    <mergeCell ref="G5:H5"/>
    <mergeCell ref="R5:S5"/>
    <mergeCell ref="O5:P5"/>
    <mergeCell ref="C4:L4"/>
    <mergeCell ref="O4:U4"/>
    <mergeCell ref="C5:D5"/>
    <mergeCell ref="K5:L5"/>
    <mergeCell ref="U5:V5"/>
  </mergeCells>
  <phoneticPr fontId="63"/>
  <hyperlinks>
    <hyperlink ref="A1" location="Item_FinancialInformationIncome" display="Item_FinancialInformationIncom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workbookViewId="0">
      <selection activeCell="B7" sqref="B7:E7"/>
    </sheetView>
  </sheetViews>
  <sheetFormatPr defaultColWidth="8.75" defaultRowHeight="18" x14ac:dyDescent="0.55000000000000004"/>
  <cols>
    <col min="1" max="1" width="29.75" customWidth="1"/>
    <col min="2" max="2" width="2.75" customWidth="1"/>
    <col min="3" max="3" width="1.75" customWidth="1"/>
    <col min="4" max="4" width="10.75" customWidth="1"/>
    <col min="5" max="5" width="1.08203125" customWidth="1"/>
    <col min="6" max="6" width="1.25" customWidth="1"/>
    <col min="7" max="7" width="1.75" customWidth="1"/>
    <col min="8" max="8" width="11.25" customWidth="1"/>
    <col min="9" max="10" width="1.08203125" customWidth="1"/>
    <col min="11" max="11" width="1.75" customWidth="1"/>
    <col min="12" max="12" width="11.08203125" customWidth="1"/>
    <col min="13" max="13" width="2.08203125" customWidth="1"/>
  </cols>
  <sheetData>
    <row r="1" spans="1:13" x14ac:dyDescent="0.55000000000000004">
      <c r="A1" s="337" t="s">
        <v>49</v>
      </c>
    </row>
    <row r="2" spans="1:13" x14ac:dyDescent="0.55000000000000004">
      <c r="A2" s="41"/>
      <c r="B2" s="41"/>
      <c r="C2" s="41"/>
      <c r="D2" s="41"/>
      <c r="E2" s="41"/>
      <c r="F2" s="41"/>
      <c r="G2" s="41"/>
      <c r="H2" s="41"/>
      <c r="I2" s="41"/>
      <c r="J2" s="41"/>
      <c r="K2" s="41"/>
      <c r="L2" s="41"/>
      <c r="M2" s="41"/>
    </row>
    <row r="3" spans="1:13" x14ac:dyDescent="0.55000000000000004">
      <c r="A3" s="95" t="s">
        <v>693</v>
      </c>
      <c r="B3" s="41"/>
      <c r="C3" s="574" t="s">
        <v>28</v>
      </c>
      <c r="D3" s="574"/>
      <c r="E3" s="574"/>
      <c r="F3" s="574"/>
      <c r="G3" s="574"/>
      <c r="H3" s="574"/>
      <c r="I3" s="574"/>
      <c r="J3" s="574"/>
      <c r="K3" s="574"/>
      <c r="L3" s="574"/>
      <c r="M3" s="41"/>
    </row>
    <row r="4" spans="1:13" ht="21" x14ac:dyDescent="0.55000000000000004">
      <c r="A4" s="338" t="s">
        <v>50</v>
      </c>
      <c r="B4" s="41"/>
      <c r="C4" s="573" t="s">
        <v>757</v>
      </c>
      <c r="D4" s="573"/>
      <c r="E4" s="201" t="s">
        <v>20</v>
      </c>
      <c r="F4" s="201"/>
      <c r="G4" s="573" t="s">
        <v>758</v>
      </c>
      <c r="H4" s="573"/>
      <c r="I4" s="201" t="s">
        <v>20</v>
      </c>
      <c r="J4" s="201"/>
      <c r="K4" s="573" t="s">
        <v>759</v>
      </c>
      <c r="L4" s="573"/>
      <c r="M4" s="41"/>
    </row>
    <row r="5" spans="1:13" x14ac:dyDescent="0.55000000000000004">
      <c r="A5" s="536" t="s">
        <v>712</v>
      </c>
      <c r="B5" s="41"/>
      <c r="C5" s="41" t="s">
        <v>29</v>
      </c>
      <c r="D5" s="204">
        <v>816.41356798183369</v>
      </c>
      <c r="E5" s="41"/>
      <c r="F5" s="41"/>
      <c r="G5" s="41" t="s">
        <v>30</v>
      </c>
      <c r="H5" s="542">
        <v>115049</v>
      </c>
      <c r="I5" s="41"/>
      <c r="J5" s="41"/>
      <c r="K5" s="41" t="s">
        <v>30</v>
      </c>
      <c r="L5" s="542">
        <v>148965</v>
      </c>
      <c r="M5" s="41"/>
    </row>
    <row r="6" spans="1:13" ht="7.5" customHeight="1" x14ac:dyDescent="0.55000000000000004">
      <c r="A6" s="41"/>
      <c r="B6" s="41"/>
      <c r="C6" s="41"/>
      <c r="D6" s="541"/>
      <c r="E6" s="41"/>
      <c r="F6" s="41"/>
      <c r="G6" s="41"/>
      <c r="H6" s="541"/>
      <c r="I6" s="41"/>
      <c r="J6" s="41"/>
      <c r="K6" s="41"/>
      <c r="L6" s="541"/>
      <c r="M6" s="41"/>
    </row>
    <row r="7" spans="1:13" x14ac:dyDescent="0.55000000000000004">
      <c r="A7" s="536" t="s">
        <v>51</v>
      </c>
      <c r="B7" s="41"/>
      <c r="C7" s="41"/>
      <c r="D7" s="561">
        <v>-7.898098211751349</v>
      </c>
      <c r="E7" s="41"/>
      <c r="F7" s="41"/>
      <c r="G7" s="41"/>
      <c r="H7" s="561">
        <v>-1113</v>
      </c>
      <c r="I7" s="41"/>
      <c r="J7" s="41"/>
      <c r="K7" s="41"/>
      <c r="L7" s="561">
        <v>-6074</v>
      </c>
      <c r="M7" s="41"/>
    </row>
    <row r="8" spans="1:13" x14ac:dyDescent="0.55000000000000004">
      <c r="A8" s="536" t="s">
        <v>52</v>
      </c>
      <c r="B8" s="41"/>
      <c r="C8" s="41"/>
      <c r="D8" s="540">
        <v>261.62361623616238</v>
      </c>
      <c r="E8" s="41"/>
      <c r="F8" s="41"/>
      <c r="G8" s="41"/>
      <c r="H8" s="542">
        <v>36868</v>
      </c>
      <c r="I8" s="41"/>
      <c r="J8" s="41"/>
      <c r="K8" s="41"/>
      <c r="L8" s="542">
        <v>9800</v>
      </c>
      <c r="M8" s="41"/>
    </row>
    <row r="9" spans="1:13" x14ac:dyDescent="0.55000000000000004">
      <c r="A9" s="536" t="s">
        <v>621</v>
      </c>
      <c r="B9" s="41"/>
      <c r="C9" s="41"/>
      <c r="D9" s="561">
        <v>-670.07521998296909</v>
      </c>
      <c r="E9" s="41"/>
      <c r="F9" s="41"/>
      <c r="G9" s="41"/>
      <c r="H9" s="561">
        <v>-94427</v>
      </c>
      <c r="I9" s="41"/>
      <c r="J9" s="41"/>
      <c r="K9" s="41"/>
      <c r="L9" s="542">
        <v>30809</v>
      </c>
      <c r="M9" s="41"/>
    </row>
    <row r="10" spans="1:13" x14ac:dyDescent="0.55000000000000004">
      <c r="A10" s="536" t="s">
        <v>54</v>
      </c>
      <c r="B10" s="41"/>
      <c r="C10" s="41"/>
      <c r="D10" s="542">
        <v>1792.4709054782857</v>
      </c>
      <c r="E10" s="41"/>
      <c r="F10" s="41"/>
      <c r="G10" s="41"/>
      <c r="H10" s="542">
        <v>252595</v>
      </c>
      <c r="I10" s="41"/>
      <c r="J10" s="41"/>
      <c r="K10" s="41"/>
      <c r="L10" s="542">
        <v>184056</v>
      </c>
      <c r="M10" s="41"/>
    </row>
    <row r="11" spans="1:13" x14ac:dyDescent="0.55000000000000004">
      <c r="A11" s="536" t="s">
        <v>708</v>
      </c>
      <c r="B11" s="41"/>
      <c r="C11" s="41"/>
      <c r="D11" s="204" t="s">
        <v>42</v>
      </c>
      <c r="E11" s="543"/>
      <c r="F11" s="543"/>
      <c r="G11" s="543"/>
      <c r="H11" s="204" t="s">
        <v>42</v>
      </c>
      <c r="I11" s="543"/>
      <c r="J11" s="543"/>
      <c r="K11" s="543"/>
      <c r="L11" s="204" t="s">
        <v>42</v>
      </c>
      <c r="M11" s="41"/>
    </row>
    <row r="12" spans="1:13" ht="21" x14ac:dyDescent="0.55000000000000004">
      <c r="A12" s="536" t="s">
        <v>727</v>
      </c>
      <c r="B12" s="41"/>
      <c r="C12" s="41"/>
      <c r="D12" s="561">
        <v>-18.790803292648313</v>
      </c>
      <c r="E12" s="543"/>
      <c r="F12" s="543"/>
      <c r="G12" s="543"/>
      <c r="H12" s="561">
        <v>-2648</v>
      </c>
      <c r="I12" s="543"/>
      <c r="J12" s="543"/>
      <c r="K12" s="543"/>
      <c r="L12" s="204">
        <v>12908</v>
      </c>
      <c r="M12" s="41"/>
    </row>
    <row r="13" spans="1:13" x14ac:dyDescent="0.55000000000000004">
      <c r="A13" s="536" t="s">
        <v>55</v>
      </c>
      <c r="B13" s="41"/>
      <c r="C13" s="41"/>
      <c r="D13" s="204" t="s">
        <v>42</v>
      </c>
      <c r="E13" s="543"/>
      <c r="F13" s="543"/>
      <c r="G13" s="543"/>
      <c r="H13" s="204">
        <v>0</v>
      </c>
      <c r="I13" s="543"/>
      <c r="J13" s="543"/>
      <c r="K13" s="543"/>
      <c r="L13" s="204" t="s">
        <v>42</v>
      </c>
      <c r="M13" s="41"/>
    </row>
    <row r="14" spans="1:13" x14ac:dyDescent="0.55000000000000004">
      <c r="A14" s="536" t="s">
        <v>613</v>
      </c>
      <c r="B14" s="41"/>
      <c r="C14" s="41"/>
      <c r="D14" s="204" t="s">
        <v>42</v>
      </c>
      <c r="E14" s="543"/>
      <c r="F14" s="543"/>
      <c r="G14" s="543"/>
      <c r="H14" s="204" t="s">
        <v>42</v>
      </c>
      <c r="I14" s="543"/>
      <c r="J14" s="543"/>
      <c r="K14" s="543"/>
      <c r="L14" s="204" t="s">
        <v>42</v>
      </c>
      <c r="M14" s="41"/>
    </row>
    <row r="15" spans="1:13" ht="5.25" customHeight="1" x14ac:dyDescent="0.55000000000000004">
      <c r="A15" s="536"/>
      <c r="B15" s="41"/>
      <c r="C15" s="41"/>
      <c r="D15" s="521"/>
      <c r="E15" s="543"/>
      <c r="F15" s="543"/>
      <c r="G15" s="543"/>
      <c r="H15" s="521"/>
      <c r="I15" s="543"/>
      <c r="J15" s="543"/>
      <c r="K15" s="543"/>
      <c r="L15" s="521"/>
      <c r="M15" s="41"/>
    </row>
    <row r="16" spans="1:13" x14ac:dyDescent="0.55000000000000004">
      <c r="A16" s="536" t="s">
        <v>56</v>
      </c>
      <c r="B16" s="41"/>
      <c r="C16" s="41" t="s">
        <v>29</v>
      </c>
      <c r="D16" s="222">
        <v>2172.743968208913</v>
      </c>
      <c r="E16" s="543"/>
      <c r="F16" s="543"/>
      <c r="G16" s="543" t="s">
        <v>30</v>
      </c>
      <c r="H16" s="222">
        <v>306324</v>
      </c>
      <c r="I16" s="543"/>
      <c r="J16" s="543"/>
      <c r="K16" s="543" t="s">
        <v>30</v>
      </c>
      <c r="L16" s="222">
        <v>380464</v>
      </c>
      <c r="M16" s="41"/>
    </row>
    <row r="17" spans="1:13" x14ac:dyDescent="0.55000000000000004">
      <c r="A17" s="536" t="s">
        <v>57</v>
      </c>
      <c r="B17" s="41"/>
      <c r="C17" s="41"/>
      <c r="D17" s="544">
        <v>4.4842653197309934</v>
      </c>
      <c r="E17" s="545" t="s">
        <v>31</v>
      </c>
      <c r="F17" s="545"/>
      <c r="G17" s="545"/>
      <c r="H17" s="544">
        <v>4.4863291916760293</v>
      </c>
      <c r="I17" s="545" t="s">
        <v>31</v>
      </c>
      <c r="J17" s="545"/>
      <c r="K17" s="545"/>
      <c r="L17" s="544">
        <v>5.4711084479175245</v>
      </c>
      <c r="M17" s="41" t="s">
        <v>31</v>
      </c>
    </row>
  </sheetData>
  <mergeCells count="4">
    <mergeCell ref="C3:L3"/>
    <mergeCell ref="C4:D4"/>
    <mergeCell ref="G4:H4"/>
    <mergeCell ref="K4:L4"/>
  </mergeCells>
  <phoneticPr fontId="63"/>
  <hyperlinks>
    <hyperlink ref="A1" location="Item_5_A_OperatingResults_Reconciliation_to_NonGAAPFinancials" display="Item_5_A_OperatingResults_Reconciliation_to_NonGAAPFinancial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0"/>
  <sheetViews>
    <sheetView topLeftCell="A15" workbookViewId="0">
      <selection activeCell="B7" sqref="B7:E7"/>
    </sheetView>
  </sheetViews>
  <sheetFormatPr defaultColWidth="9.08203125" defaultRowHeight="14" x14ac:dyDescent="0.3"/>
  <cols>
    <col min="1" max="1" width="8.25" style="21" customWidth="1"/>
    <col min="2" max="2" width="1.25" style="16" customWidth="1"/>
    <col min="3" max="3" width="2.75" style="16" customWidth="1"/>
    <col min="4" max="4" width="6.75" style="16" customWidth="1"/>
    <col min="5" max="5" width="1.25" style="17" customWidth="1"/>
    <col min="6" max="6" width="2.75" style="16" customWidth="1"/>
    <col min="7" max="7" width="6.75" style="16" customWidth="1"/>
    <col min="8" max="8" width="1.25" style="17" customWidth="1"/>
    <col min="9" max="9" width="2.75" style="16" customWidth="1"/>
    <col min="10" max="10" width="6.75" style="16" customWidth="1"/>
    <col min="11" max="11" width="1.25" style="17" customWidth="1"/>
    <col min="12" max="12" width="3.75" style="16" customWidth="1"/>
    <col min="13" max="13" width="6.75" style="16" customWidth="1"/>
    <col min="14" max="14" width="1.25" style="17" customWidth="1"/>
    <col min="15" max="15" width="2.75" style="16" customWidth="1"/>
    <col min="16" max="16" width="6.75" style="16" customWidth="1"/>
    <col min="17" max="17" width="1.25" style="17" customWidth="1"/>
    <col min="18" max="18" width="2.75" style="16" customWidth="1"/>
    <col min="19" max="19" width="6.75" style="16" customWidth="1"/>
    <col min="20" max="20" width="1.25" style="17" customWidth="1"/>
    <col min="21" max="16384" width="9.08203125" style="16"/>
  </cols>
  <sheetData>
    <row r="1" spans="1:22" ht="17.5" x14ac:dyDescent="0.3">
      <c r="A1" s="15" t="s">
        <v>58</v>
      </c>
    </row>
    <row r="2" spans="1:22" x14ac:dyDescent="0.3">
      <c r="A2" s="18"/>
    </row>
    <row r="4" spans="1:22" s="41" customFormat="1" ht="11.25" customHeight="1" x14ac:dyDescent="0.25">
      <c r="A4" s="21"/>
      <c r="B4" s="183"/>
      <c r="C4" s="344"/>
      <c r="D4" s="344"/>
      <c r="E4" s="344"/>
      <c r="F4" s="344"/>
      <c r="G4" s="344"/>
      <c r="H4" s="344"/>
      <c r="I4" s="344"/>
      <c r="J4" s="344"/>
      <c r="K4" s="344"/>
      <c r="L4" s="344"/>
      <c r="M4" s="344"/>
      <c r="N4" s="344"/>
      <c r="O4" s="344"/>
      <c r="P4" s="344"/>
      <c r="Q4" s="344"/>
      <c r="R4" s="344"/>
      <c r="S4" s="344"/>
      <c r="T4" s="344"/>
    </row>
    <row r="5" spans="1:22" s="41" customFormat="1" ht="30" customHeight="1" x14ac:dyDescent="0.25">
      <c r="A5" s="21"/>
      <c r="B5" s="201" t="s">
        <v>20</v>
      </c>
      <c r="C5" s="576" t="s">
        <v>59</v>
      </c>
      <c r="D5" s="573"/>
      <c r="E5" s="201" t="s">
        <v>20</v>
      </c>
      <c r="F5" s="576" t="s">
        <v>60</v>
      </c>
      <c r="G5" s="573"/>
      <c r="H5" s="201" t="s">
        <v>20</v>
      </c>
      <c r="I5" s="576" t="s">
        <v>61</v>
      </c>
      <c r="J5" s="573"/>
      <c r="K5" s="201" t="s">
        <v>20</v>
      </c>
      <c r="L5" s="576" t="s">
        <v>62</v>
      </c>
      <c r="M5" s="573"/>
      <c r="N5" s="201" t="s">
        <v>20</v>
      </c>
      <c r="O5" s="576" t="s">
        <v>63</v>
      </c>
      <c r="P5" s="573"/>
      <c r="Q5" s="201" t="s">
        <v>20</v>
      </c>
      <c r="R5" s="576" t="s">
        <v>64</v>
      </c>
      <c r="S5" s="573"/>
      <c r="T5" s="201" t="s">
        <v>20</v>
      </c>
    </row>
    <row r="6" spans="1:22" s="20" customFormat="1" ht="12.75" customHeight="1" x14ac:dyDescent="0.3">
      <c r="A6" s="514" t="s">
        <v>732</v>
      </c>
      <c r="B6" s="329"/>
      <c r="C6" s="329"/>
      <c r="D6" s="377">
        <v>312</v>
      </c>
      <c r="E6" s="137"/>
      <c r="G6" s="377">
        <v>221</v>
      </c>
      <c r="H6" s="137"/>
      <c r="J6" s="378">
        <v>62747</v>
      </c>
      <c r="K6" s="137"/>
      <c r="L6" s="334" t="s">
        <v>65</v>
      </c>
      <c r="M6" s="378">
        <v>6570</v>
      </c>
      <c r="N6" s="137"/>
      <c r="P6" s="379">
        <v>0.82399999999999995</v>
      </c>
      <c r="Q6" s="137"/>
      <c r="S6" s="379">
        <v>0.48199999999999998</v>
      </c>
      <c r="T6" s="329"/>
      <c r="V6" s="383"/>
    </row>
    <row r="7" spans="1:22" s="20" customFormat="1" ht="13" x14ac:dyDescent="0.3">
      <c r="A7" s="514" t="s">
        <v>733</v>
      </c>
      <c r="B7" s="329"/>
      <c r="C7" s="334"/>
      <c r="D7" s="377">
        <v>310</v>
      </c>
      <c r="E7" s="137"/>
      <c r="G7" s="377">
        <v>219</v>
      </c>
      <c r="H7" s="137"/>
      <c r="J7" s="378">
        <v>54443</v>
      </c>
      <c r="K7" s="137"/>
      <c r="L7" s="334" t="s">
        <v>65</v>
      </c>
      <c r="M7" s="378">
        <v>6662</v>
      </c>
      <c r="N7" s="137"/>
      <c r="P7" s="379">
        <v>0.83799999999999997</v>
      </c>
      <c r="Q7" s="137"/>
      <c r="S7" s="379">
        <v>0.46400000000000002</v>
      </c>
      <c r="T7" s="329"/>
      <c r="V7" s="383"/>
    </row>
    <row r="8" spans="1:22" s="20" customFormat="1" ht="13" x14ac:dyDescent="0.3">
      <c r="A8" s="514" t="s">
        <v>734</v>
      </c>
      <c r="B8" s="329"/>
      <c r="C8" s="329"/>
      <c r="D8" s="377">
        <v>310</v>
      </c>
      <c r="E8" s="137"/>
      <c r="G8" s="377">
        <v>217</v>
      </c>
      <c r="H8" s="137"/>
      <c r="J8" s="378">
        <v>61417</v>
      </c>
      <c r="K8" s="137"/>
      <c r="L8" s="334" t="s">
        <v>65</v>
      </c>
      <c r="M8" s="378">
        <v>6595</v>
      </c>
      <c r="N8" s="137"/>
      <c r="P8" s="379">
        <v>0.82399999999999995</v>
      </c>
      <c r="Q8" s="137"/>
      <c r="S8" s="379">
        <v>0.46500000000000002</v>
      </c>
      <c r="T8" s="329"/>
      <c r="V8" s="383"/>
    </row>
    <row r="9" spans="1:22" s="20" customFormat="1" ht="13" x14ac:dyDescent="0.3">
      <c r="A9" s="514" t="s">
        <v>735</v>
      </c>
      <c r="B9" s="329"/>
      <c r="C9" s="329"/>
      <c r="D9" s="377">
        <v>309</v>
      </c>
      <c r="E9" s="137"/>
      <c r="G9" s="377">
        <v>232</v>
      </c>
      <c r="H9" s="137"/>
      <c r="J9" s="378">
        <v>69986</v>
      </c>
      <c r="K9" s="137"/>
      <c r="L9" s="334" t="s">
        <v>65</v>
      </c>
      <c r="M9" s="378">
        <v>6616</v>
      </c>
      <c r="N9" s="137"/>
      <c r="P9" s="379">
        <v>0.82</v>
      </c>
      <c r="Q9" s="137"/>
      <c r="S9" s="379">
        <v>0.48299999999999998</v>
      </c>
      <c r="T9" s="329"/>
      <c r="V9" s="383"/>
    </row>
    <row r="10" spans="1:22" s="20" customFormat="1" ht="13" x14ac:dyDescent="0.3">
      <c r="A10" s="514" t="s">
        <v>736</v>
      </c>
      <c r="B10" s="329"/>
      <c r="C10" s="329"/>
      <c r="D10" s="377">
        <v>308</v>
      </c>
      <c r="E10" s="137"/>
      <c r="G10" s="377">
        <v>232</v>
      </c>
      <c r="H10" s="137"/>
      <c r="J10" s="378">
        <v>77291</v>
      </c>
      <c r="K10" s="137"/>
      <c r="L10" s="334" t="s">
        <v>65</v>
      </c>
      <c r="M10" s="378">
        <v>6461</v>
      </c>
      <c r="N10" s="137"/>
      <c r="P10" s="379">
        <v>0.79600000000000004</v>
      </c>
      <c r="Q10" s="137"/>
      <c r="S10" s="379">
        <v>0.501</v>
      </c>
      <c r="T10" s="329"/>
      <c r="V10" s="383"/>
    </row>
    <row r="11" spans="1:22" s="20" customFormat="1" ht="13" x14ac:dyDescent="0.3">
      <c r="A11" s="514" t="s">
        <v>737</v>
      </c>
      <c r="D11" s="377">
        <v>307</v>
      </c>
      <c r="E11" s="137"/>
      <c r="G11" s="377">
        <v>231</v>
      </c>
      <c r="H11" s="137"/>
      <c r="J11" s="378">
        <v>73259</v>
      </c>
      <c r="K11" s="137"/>
      <c r="L11" s="334" t="s">
        <v>65</v>
      </c>
      <c r="M11" s="378">
        <v>6511</v>
      </c>
      <c r="N11" s="137"/>
      <c r="P11" s="379">
        <v>0.80400000000000005</v>
      </c>
      <c r="Q11" s="137"/>
      <c r="S11" s="379">
        <v>0.503</v>
      </c>
      <c r="T11" s="137"/>
      <c r="V11" s="383"/>
    </row>
    <row r="12" spans="1:22" x14ac:dyDescent="0.3">
      <c r="A12" s="514" t="s">
        <v>738</v>
      </c>
      <c r="D12" s="377">
        <v>309</v>
      </c>
      <c r="E12" s="137"/>
      <c r="F12" s="20"/>
      <c r="G12" s="377">
        <v>231</v>
      </c>
      <c r="H12" s="137"/>
      <c r="I12" s="20"/>
      <c r="J12" s="378">
        <v>76521</v>
      </c>
      <c r="K12" s="137"/>
      <c r="L12" s="334" t="s">
        <v>65</v>
      </c>
      <c r="M12" s="378">
        <v>6668</v>
      </c>
      <c r="N12" s="137"/>
      <c r="O12" s="20"/>
      <c r="P12" s="379">
        <v>0.80600000000000005</v>
      </c>
      <c r="Q12" s="137"/>
      <c r="R12" s="20"/>
      <c r="S12" s="379">
        <v>0.503</v>
      </c>
      <c r="V12" s="383"/>
    </row>
    <row r="13" spans="1:22" x14ac:dyDescent="0.3">
      <c r="A13" s="514" t="s">
        <v>739</v>
      </c>
      <c r="D13" s="377">
        <v>311</v>
      </c>
      <c r="E13" s="137"/>
      <c r="F13" s="20"/>
      <c r="G13" s="377">
        <v>232</v>
      </c>
      <c r="H13" s="137"/>
      <c r="I13" s="20"/>
      <c r="J13" s="378">
        <v>72250</v>
      </c>
      <c r="K13" s="137"/>
      <c r="L13" s="334" t="s">
        <v>65</v>
      </c>
      <c r="M13" s="378">
        <v>6705</v>
      </c>
      <c r="N13" s="137"/>
      <c r="O13" s="20"/>
      <c r="P13" s="379">
        <v>0.80100000000000005</v>
      </c>
      <c r="Q13" s="137"/>
      <c r="R13" s="20"/>
      <c r="S13" s="379">
        <v>0.498</v>
      </c>
      <c r="V13" s="383"/>
    </row>
    <row r="14" spans="1:22" x14ac:dyDescent="0.3">
      <c r="A14" s="514" t="s">
        <v>740</v>
      </c>
      <c r="D14" s="377">
        <v>312</v>
      </c>
      <c r="E14" s="137"/>
      <c r="F14" s="20"/>
      <c r="G14" s="377">
        <v>233</v>
      </c>
      <c r="H14" s="137"/>
      <c r="I14" s="20"/>
      <c r="J14" s="378">
        <v>71770</v>
      </c>
      <c r="K14" s="137"/>
      <c r="L14" s="334" t="s">
        <v>65</v>
      </c>
      <c r="M14" s="378">
        <v>6505</v>
      </c>
      <c r="N14" s="137"/>
      <c r="O14" s="20"/>
      <c r="P14" s="379">
        <v>0.80800000000000005</v>
      </c>
      <c r="Q14" s="137"/>
      <c r="R14" s="20"/>
      <c r="S14" s="379">
        <v>0.503</v>
      </c>
      <c r="V14" s="383"/>
    </row>
    <row r="15" spans="1:22" x14ac:dyDescent="0.3">
      <c r="A15" s="514" t="s">
        <v>741</v>
      </c>
      <c r="D15" s="377">
        <v>313</v>
      </c>
      <c r="E15" s="137"/>
      <c r="F15" s="20"/>
      <c r="G15" s="377">
        <v>234</v>
      </c>
      <c r="H15" s="137"/>
      <c r="I15" s="20"/>
      <c r="J15" s="378">
        <v>72252</v>
      </c>
      <c r="K15" s="137"/>
      <c r="L15" s="334" t="s">
        <v>65</v>
      </c>
      <c r="M15" s="378">
        <v>6630</v>
      </c>
      <c r="N15" s="137"/>
      <c r="O15" s="20"/>
      <c r="P15" s="379">
        <v>0.81799999999999995</v>
      </c>
      <c r="Q15" s="137"/>
      <c r="R15" s="20"/>
      <c r="S15" s="379">
        <v>0.5</v>
      </c>
      <c r="V15" s="383"/>
    </row>
    <row r="16" spans="1:22" x14ac:dyDescent="0.3">
      <c r="A16" s="514" t="s">
        <v>742</v>
      </c>
      <c r="D16" s="377">
        <v>312</v>
      </c>
      <c r="E16" s="137"/>
      <c r="F16" s="20"/>
      <c r="G16" s="377">
        <v>232</v>
      </c>
      <c r="H16" s="137"/>
      <c r="I16" s="20"/>
      <c r="J16" s="378">
        <v>65724</v>
      </c>
      <c r="K16" s="137"/>
      <c r="L16" s="334" t="s">
        <v>65</v>
      </c>
      <c r="M16" s="378">
        <v>6717</v>
      </c>
      <c r="N16" s="137"/>
      <c r="O16" s="20"/>
      <c r="P16" s="379">
        <v>0.82599999999999996</v>
      </c>
      <c r="Q16" s="137"/>
      <c r="R16" s="20"/>
      <c r="S16" s="379">
        <v>0.48799999999999999</v>
      </c>
      <c r="V16" s="383"/>
    </row>
    <row r="17" spans="1:22" x14ac:dyDescent="0.3">
      <c r="A17" s="514" t="s">
        <v>743</v>
      </c>
      <c r="D17" s="377">
        <v>312</v>
      </c>
      <c r="E17" s="137"/>
      <c r="F17" s="20"/>
      <c r="G17" s="377">
        <v>231</v>
      </c>
      <c r="H17" s="137"/>
      <c r="I17" s="20"/>
      <c r="J17" s="378">
        <v>68571</v>
      </c>
      <c r="K17" s="137"/>
      <c r="L17" s="334" t="s">
        <v>65</v>
      </c>
      <c r="M17" s="378">
        <v>6913</v>
      </c>
      <c r="N17" s="137"/>
      <c r="O17" s="20"/>
      <c r="P17" s="379">
        <v>0.82799999999999996</v>
      </c>
      <c r="Q17" s="137"/>
      <c r="R17" s="20"/>
      <c r="S17" s="379">
        <v>0.501</v>
      </c>
      <c r="V17" s="383"/>
    </row>
    <row r="18" spans="1:22" x14ac:dyDescent="0.3">
      <c r="A18" s="514" t="s">
        <v>761</v>
      </c>
      <c r="D18" s="377">
        <v>312</v>
      </c>
      <c r="E18" s="137"/>
      <c r="F18" s="20"/>
      <c r="G18" s="377">
        <v>266</v>
      </c>
      <c r="H18" s="137"/>
      <c r="I18" s="20"/>
      <c r="J18" s="378">
        <v>77657</v>
      </c>
      <c r="K18" s="137"/>
      <c r="L18" s="334" t="s">
        <v>65</v>
      </c>
      <c r="M18" s="378">
        <v>6624</v>
      </c>
      <c r="N18" s="137"/>
      <c r="O18" s="20"/>
      <c r="P18" s="379">
        <v>0.77900000000000003</v>
      </c>
      <c r="Q18" s="137"/>
      <c r="R18" s="20"/>
      <c r="S18" s="379">
        <v>0.48299999999999998</v>
      </c>
      <c r="V18" s="383"/>
    </row>
    <row r="19" spans="1:22" x14ac:dyDescent="0.3">
      <c r="A19" s="514" t="s">
        <v>762</v>
      </c>
      <c r="D19" s="377">
        <v>312</v>
      </c>
      <c r="E19" s="137"/>
      <c r="F19" s="20"/>
      <c r="G19" s="377">
        <v>266</v>
      </c>
      <c r="H19" s="137"/>
      <c r="I19" s="20"/>
      <c r="J19" s="378">
        <v>71707</v>
      </c>
      <c r="K19" s="137"/>
      <c r="L19" s="334" t="s">
        <v>65</v>
      </c>
      <c r="M19" s="378">
        <v>6612</v>
      </c>
      <c r="N19" s="137"/>
      <c r="O19" s="20"/>
      <c r="P19" s="379">
        <v>0.78500000000000003</v>
      </c>
      <c r="Q19" s="137"/>
      <c r="R19" s="20"/>
      <c r="S19" s="379">
        <v>0.47299999999999998</v>
      </c>
      <c r="V19" s="383"/>
    </row>
    <row r="20" spans="1:22" x14ac:dyDescent="0.3">
      <c r="A20" s="514" t="s">
        <v>763</v>
      </c>
      <c r="D20" s="377">
        <v>311</v>
      </c>
      <c r="E20" s="137"/>
      <c r="F20" s="20"/>
      <c r="G20" s="377">
        <v>273</v>
      </c>
      <c r="H20" s="137"/>
      <c r="I20" s="20"/>
      <c r="J20" s="378">
        <v>78063</v>
      </c>
      <c r="K20" s="137"/>
      <c r="L20" s="334" t="s">
        <v>65</v>
      </c>
      <c r="M20" s="378">
        <v>6680</v>
      </c>
      <c r="N20" s="137"/>
      <c r="O20" s="20"/>
      <c r="P20" s="379">
        <v>0.77400000000000002</v>
      </c>
      <c r="Q20" s="137"/>
      <c r="R20" s="20"/>
      <c r="S20" s="379">
        <v>0.45800000000000002</v>
      </c>
      <c r="V20" s="383"/>
    </row>
    <row r="21" spans="1:22" x14ac:dyDescent="0.3">
      <c r="A21" s="514" t="s">
        <v>764</v>
      </c>
      <c r="D21" s="377">
        <v>313</v>
      </c>
      <c r="E21" s="137"/>
      <c r="F21" s="20"/>
      <c r="G21" s="377">
        <v>284</v>
      </c>
      <c r="H21" s="137"/>
      <c r="I21" s="20"/>
      <c r="J21" s="378">
        <v>83130</v>
      </c>
      <c r="K21" s="137"/>
      <c r="L21" s="334" t="s">
        <v>65</v>
      </c>
      <c r="M21" s="378">
        <v>6669</v>
      </c>
      <c r="N21" s="137"/>
      <c r="O21" s="20"/>
      <c r="P21" s="379">
        <v>0.77</v>
      </c>
      <c r="Q21" s="137"/>
      <c r="R21" s="20"/>
      <c r="S21" s="379">
        <v>0.47199999999999998</v>
      </c>
      <c r="V21" s="383"/>
    </row>
    <row r="22" spans="1:22" x14ac:dyDescent="0.3">
      <c r="A22" s="514" t="s">
        <v>765</v>
      </c>
      <c r="D22" s="377">
        <v>314</v>
      </c>
      <c r="E22" s="137"/>
      <c r="F22" s="20"/>
      <c r="G22" s="377">
        <v>284</v>
      </c>
      <c r="H22" s="137"/>
      <c r="I22" s="20"/>
      <c r="J22" s="378">
        <v>86895</v>
      </c>
      <c r="K22" s="137"/>
      <c r="L22" s="334" t="s">
        <v>65</v>
      </c>
      <c r="M22" s="378">
        <v>6660</v>
      </c>
      <c r="N22" s="137"/>
      <c r="O22" s="20"/>
      <c r="P22" s="379">
        <v>0.75700000000000001</v>
      </c>
      <c r="Q22" s="137"/>
      <c r="R22" s="20"/>
      <c r="S22" s="379">
        <v>0.47499999999999998</v>
      </c>
      <c r="V22" s="383"/>
    </row>
    <row r="23" spans="1:22" x14ac:dyDescent="0.3">
      <c r="A23" s="514" t="s">
        <v>766</v>
      </c>
      <c r="D23" s="377">
        <v>314</v>
      </c>
      <c r="E23" s="137"/>
      <c r="F23" s="20"/>
      <c r="G23" s="377">
        <v>287</v>
      </c>
      <c r="H23" s="137"/>
      <c r="I23" s="20"/>
      <c r="J23" s="378">
        <v>81280</v>
      </c>
      <c r="K23" s="137"/>
      <c r="L23" s="334" t="s">
        <v>65</v>
      </c>
      <c r="M23" s="378">
        <v>6801</v>
      </c>
      <c r="N23" s="137"/>
      <c r="O23" s="20"/>
      <c r="P23" s="379">
        <v>0.76</v>
      </c>
      <c r="Q23" s="137"/>
      <c r="R23" s="20"/>
      <c r="S23" s="379">
        <v>0.46700000000000003</v>
      </c>
      <c r="V23" s="383"/>
    </row>
    <row r="24" spans="1:22" x14ac:dyDescent="0.3">
      <c r="A24" s="514" t="s">
        <v>767</v>
      </c>
      <c r="D24" s="377">
        <v>315</v>
      </c>
      <c r="E24" s="137"/>
      <c r="F24" s="20"/>
      <c r="G24" s="377">
        <v>290</v>
      </c>
      <c r="H24" s="137"/>
      <c r="I24" s="20"/>
      <c r="J24" s="378">
        <v>88240</v>
      </c>
      <c r="K24" s="137"/>
      <c r="L24" s="334" t="s">
        <v>65</v>
      </c>
      <c r="M24" s="378">
        <v>6985</v>
      </c>
      <c r="N24" s="137"/>
      <c r="O24" s="20"/>
      <c r="P24" s="379">
        <v>0.76</v>
      </c>
      <c r="Q24" s="137"/>
      <c r="R24" s="20"/>
      <c r="S24" s="379">
        <v>0.48099999999999998</v>
      </c>
      <c r="V24" s="383"/>
    </row>
    <row r="25" spans="1:22" x14ac:dyDescent="0.3">
      <c r="A25" s="514" t="s">
        <v>768</v>
      </c>
      <c r="D25" s="377">
        <v>316</v>
      </c>
      <c r="E25" s="137"/>
      <c r="F25" s="20"/>
      <c r="G25" s="377">
        <v>291</v>
      </c>
      <c r="H25" s="137"/>
      <c r="I25" s="20"/>
      <c r="J25" s="378">
        <v>87224</v>
      </c>
      <c r="K25" s="137"/>
      <c r="L25" s="334" t="s">
        <v>65</v>
      </c>
      <c r="M25" s="378">
        <v>6946</v>
      </c>
      <c r="N25" s="137"/>
      <c r="O25" s="20"/>
      <c r="P25" s="379">
        <v>0.746</v>
      </c>
      <c r="Q25" s="137"/>
      <c r="R25" s="20"/>
      <c r="S25" s="379">
        <v>0.48</v>
      </c>
      <c r="V25" s="383"/>
    </row>
    <row r="26" spans="1:22" x14ac:dyDescent="0.3">
      <c r="A26" s="514" t="s">
        <v>769</v>
      </c>
      <c r="D26" s="377">
        <v>315</v>
      </c>
      <c r="E26" s="137"/>
      <c r="F26" s="20"/>
      <c r="G26" s="377">
        <v>290</v>
      </c>
      <c r="H26" s="137"/>
      <c r="I26" s="20"/>
      <c r="J26" s="378">
        <v>84393</v>
      </c>
      <c r="K26" s="137"/>
      <c r="L26" s="334" t="s">
        <v>65</v>
      </c>
      <c r="M26" s="378">
        <v>6991</v>
      </c>
      <c r="N26" s="137"/>
      <c r="O26" s="20"/>
      <c r="P26" s="379">
        <v>0.76700000000000002</v>
      </c>
      <c r="Q26" s="137"/>
      <c r="R26" s="20"/>
      <c r="S26" s="379">
        <v>0.47</v>
      </c>
      <c r="V26" s="383"/>
    </row>
    <row r="27" spans="1:22" x14ac:dyDescent="0.3">
      <c r="A27" s="514" t="s">
        <v>770</v>
      </c>
      <c r="D27" s="377">
        <v>315</v>
      </c>
      <c r="E27" s="137"/>
      <c r="F27" s="20"/>
      <c r="G27" s="377">
        <v>291</v>
      </c>
      <c r="H27" s="137"/>
      <c r="I27" s="20"/>
      <c r="J27" s="378">
        <v>82249</v>
      </c>
      <c r="K27" s="137"/>
      <c r="L27" s="334" t="s">
        <v>65</v>
      </c>
      <c r="M27" s="378">
        <v>6891</v>
      </c>
      <c r="N27" s="137"/>
      <c r="O27" s="20"/>
      <c r="P27" s="379">
        <v>0.77400000000000002</v>
      </c>
      <c r="Q27" s="137"/>
      <c r="R27" s="20"/>
      <c r="S27" s="379">
        <v>0.45400000000000001</v>
      </c>
      <c r="V27" s="383"/>
    </row>
    <row r="28" spans="1:22" x14ac:dyDescent="0.3">
      <c r="A28" s="514" t="s">
        <v>771</v>
      </c>
      <c r="D28" s="377">
        <v>313</v>
      </c>
      <c r="E28" s="137"/>
      <c r="F28" s="20"/>
      <c r="G28" s="377">
        <v>289</v>
      </c>
      <c r="H28" s="137"/>
      <c r="I28" s="20"/>
      <c r="J28" s="378">
        <v>75290</v>
      </c>
      <c r="K28" s="137"/>
      <c r="L28" s="334" t="s">
        <v>65</v>
      </c>
      <c r="M28" s="378">
        <v>7045</v>
      </c>
      <c r="N28" s="137"/>
      <c r="O28" s="20"/>
      <c r="P28" s="379">
        <v>0.77500000000000002</v>
      </c>
      <c r="Q28" s="137"/>
      <c r="R28" s="20"/>
      <c r="S28" s="379">
        <v>0.439</v>
      </c>
      <c r="V28" s="383"/>
    </row>
    <row r="29" spans="1:22" x14ac:dyDescent="0.3">
      <c r="A29" s="514" t="s">
        <v>772</v>
      </c>
      <c r="D29" s="377">
        <v>314</v>
      </c>
      <c r="E29" s="137"/>
      <c r="F29" s="20"/>
      <c r="G29" s="377">
        <v>290</v>
      </c>
      <c r="H29" s="137"/>
      <c r="I29" s="20"/>
      <c r="J29" s="378">
        <v>83124</v>
      </c>
      <c r="K29" s="137"/>
      <c r="L29" s="334" t="s">
        <v>65</v>
      </c>
      <c r="M29" s="378">
        <v>7271</v>
      </c>
      <c r="N29" s="137"/>
      <c r="O29" s="20"/>
      <c r="P29" s="379">
        <v>0.77700000000000002</v>
      </c>
      <c r="Q29" s="137"/>
      <c r="R29" s="20"/>
      <c r="S29" s="379">
        <v>0.46700000000000003</v>
      </c>
      <c r="V29" s="383"/>
    </row>
    <row r="30" spans="1:22" x14ac:dyDescent="0.3">
      <c r="V30" s="383"/>
    </row>
  </sheetData>
  <mergeCells count="6">
    <mergeCell ref="O5:P5"/>
    <mergeCell ref="R5:S5"/>
    <mergeCell ref="F5:G5"/>
    <mergeCell ref="C5:D5"/>
    <mergeCell ref="I5:J5"/>
    <mergeCell ref="L5:M5"/>
  </mergeCells>
  <phoneticPr fontId="63"/>
  <hyperlinks>
    <hyperlink ref="A1" location="Item_KeyPerformanceIndicators" display="Item_KeyPerformanceIndicators" xr:uid="{00000000-0004-0000-0400-000000000000}"/>
    <hyperlink ref="V1" location="Item_KeyPerformanceIndicators" display="Item_KeyPerformanceIndicators" xr:uid="{00000000-0004-0000-0400-000001000000}"/>
  </hyperlinks>
  <pageMargins left="0.7" right="0.7" top="0.75" bottom="0.75" header="0.3" footer="0.3"/>
  <pageSetup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zoomScale="140" zoomScaleNormal="140" workbookViewId="0">
      <selection activeCell="B7" sqref="B7:E7"/>
    </sheetView>
  </sheetViews>
  <sheetFormatPr defaultColWidth="8.75" defaultRowHeight="14" x14ac:dyDescent="0.3"/>
  <cols>
    <col min="1" max="1" width="51.75" style="16" customWidth="1"/>
    <col min="2" max="2" width="2.75" style="17" customWidth="1"/>
    <col min="3" max="3" width="1.75" style="17" customWidth="1"/>
    <col min="4" max="4" width="12.25" style="16" customWidth="1"/>
    <col min="5" max="5" width="2.75" style="17" customWidth="1"/>
    <col min="6" max="6" width="1.75" style="17" customWidth="1"/>
    <col min="7" max="7" width="13.25" style="16" customWidth="1"/>
    <col min="8" max="8" width="2.75" style="16" customWidth="1"/>
    <col min="9" max="9" width="1.75" style="16" customWidth="1"/>
    <col min="10" max="10" width="11.75" style="16" customWidth="1"/>
    <col min="11" max="11" width="2.75" style="17" customWidth="1"/>
    <col min="12" max="12" width="1.75" style="17" customWidth="1"/>
    <col min="13" max="13" width="11.75" style="16" customWidth="1"/>
    <col min="14" max="16384" width="8.75" style="16"/>
  </cols>
  <sheetData>
    <row r="1" spans="1:16" ht="17.5" x14ac:dyDescent="0.3">
      <c r="A1" s="15" t="s">
        <v>66</v>
      </c>
    </row>
    <row r="4" spans="1:16" s="435" customFormat="1" ht="11.5" x14ac:dyDescent="0.25">
      <c r="A4" s="435" t="s">
        <v>669</v>
      </c>
      <c r="B4" s="436"/>
      <c r="C4" s="577" t="s">
        <v>28</v>
      </c>
      <c r="D4" s="577"/>
      <c r="E4" s="577"/>
      <c r="F4" s="577"/>
      <c r="G4" s="577"/>
      <c r="H4" s="577"/>
      <c r="I4" s="577"/>
      <c r="J4" s="577"/>
      <c r="K4" s="577"/>
      <c r="L4" s="577"/>
      <c r="M4" s="577"/>
    </row>
    <row r="5" spans="1:16" s="435" customFormat="1" ht="11.5" x14ac:dyDescent="0.25">
      <c r="B5" s="437" t="s">
        <v>20</v>
      </c>
      <c r="C5" s="578" t="s">
        <v>788</v>
      </c>
      <c r="D5" s="578"/>
      <c r="E5" s="437" t="s">
        <v>20</v>
      </c>
      <c r="F5" s="578" t="s">
        <v>789</v>
      </c>
      <c r="G5" s="578"/>
      <c r="H5" s="437" t="s">
        <v>20</v>
      </c>
      <c r="I5" s="578" t="s">
        <v>790</v>
      </c>
      <c r="J5" s="578"/>
      <c r="K5" s="437" t="s">
        <v>20</v>
      </c>
      <c r="L5" s="487"/>
      <c r="M5" s="487" t="s">
        <v>791</v>
      </c>
    </row>
    <row r="6" spans="1:16" s="435" customFormat="1" ht="11.5" x14ac:dyDescent="0.25">
      <c r="A6" s="435" t="s">
        <v>822</v>
      </c>
      <c r="B6" s="436"/>
      <c r="C6" s="550" t="s">
        <v>29</v>
      </c>
      <c r="D6" s="551">
        <v>816</v>
      </c>
      <c r="E6" s="436"/>
      <c r="F6" s="550"/>
      <c r="G6" s="553">
        <v>115049</v>
      </c>
      <c r="H6" s="436"/>
      <c r="I6" s="550" t="s">
        <v>30</v>
      </c>
      <c r="J6" s="551">
        <v>148965</v>
      </c>
      <c r="K6" s="436"/>
      <c r="L6" s="550" t="s">
        <v>30</v>
      </c>
      <c r="M6" s="551">
        <v>-990731</v>
      </c>
    </row>
    <row r="7" spans="1:16" s="435" customFormat="1" ht="11.5" x14ac:dyDescent="0.25">
      <c r="A7" s="435" t="s">
        <v>744</v>
      </c>
      <c r="B7" s="436"/>
      <c r="C7" s="436"/>
      <c r="D7" s="552">
        <v>-4483</v>
      </c>
      <c r="E7" s="436"/>
      <c r="F7" s="436"/>
      <c r="G7" s="552">
        <v>-631737</v>
      </c>
      <c r="H7" s="436"/>
      <c r="I7" s="436"/>
      <c r="J7" s="552">
        <v>-685697</v>
      </c>
      <c r="K7" s="436"/>
      <c r="L7" s="436"/>
      <c r="M7" s="552">
        <v>-557231</v>
      </c>
    </row>
    <row r="8" spans="1:16" s="435" customFormat="1" ht="11.5" x14ac:dyDescent="0.25">
      <c r="A8" s="435" t="s">
        <v>745</v>
      </c>
      <c r="B8" s="436"/>
      <c r="C8" s="436"/>
      <c r="D8" s="552">
        <v>-2332</v>
      </c>
      <c r="E8" s="436"/>
      <c r="F8" s="436"/>
      <c r="G8" s="552">
        <v>-328576</v>
      </c>
      <c r="H8" s="436"/>
      <c r="I8" s="436" t="s">
        <v>30</v>
      </c>
      <c r="J8" s="552">
        <v>580437</v>
      </c>
      <c r="K8" s="436"/>
      <c r="L8" s="436" t="s">
        <v>30</v>
      </c>
      <c r="M8" s="552">
        <v>-83936</v>
      </c>
    </row>
    <row r="9" spans="1:16" s="435" customFormat="1" ht="11.5" x14ac:dyDescent="0.25">
      <c r="A9" s="435" t="s">
        <v>823</v>
      </c>
      <c r="B9" s="436"/>
      <c r="C9" s="436"/>
      <c r="D9" s="552">
        <v>3273</v>
      </c>
      <c r="E9" s="436"/>
      <c r="F9" s="436"/>
      <c r="G9" s="554">
        <v>461206</v>
      </c>
      <c r="H9" s="436"/>
      <c r="I9" s="436" t="s">
        <v>181</v>
      </c>
      <c r="J9" s="552">
        <v>340097</v>
      </c>
      <c r="K9" s="436"/>
      <c r="L9" s="436" t="s">
        <v>181</v>
      </c>
      <c r="M9" s="552">
        <v>-427949</v>
      </c>
    </row>
    <row r="10" spans="1:16" s="435" customFormat="1" ht="11.5" x14ac:dyDescent="0.25">
      <c r="A10" s="435" t="s">
        <v>672</v>
      </c>
      <c r="B10" s="436"/>
      <c r="C10" s="550"/>
      <c r="D10" s="551">
        <v>-3542</v>
      </c>
      <c r="E10" s="436"/>
      <c r="F10" s="550"/>
      <c r="G10" s="551">
        <v>-499107</v>
      </c>
      <c r="H10" s="436"/>
      <c r="I10" s="550" t="s">
        <v>181</v>
      </c>
      <c r="J10" s="551">
        <v>234837</v>
      </c>
      <c r="K10" s="436"/>
      <c r="L10" s="550" t="s">
        <v>181</v>
      </c>
      <c r="M10" s="551">
        <v>-1069116</v>
      </c>
    </row>
    <row r="11" spans="1:16" s="435" customFormat="1" ht="11.5" x14ac:dyDescent="0.25">
      <c r="A11" s="435" t="s">
        <v>67</v>
      </c>
      <c r="B11" s="436"/>
      <c r="C11" s="550" t="s">
        <v>29</v>
      </c>
      <c r="D11" s="551">
        <v>4296</v>
      </c>
      <c r="E11" s="436"/>
      <c r="F11" s="550"/>
      <c r="G11" s="553">
        <v>605454</v>
      </c>
      <c r="H11" s="436"/>
      <c r="I11" s="550"/>
      <c r="J11" s="551">
        <v>370617</v>
      </c>
      <c r="K11" s="436"/>
      <c r="L11" s="550"/>
      <c r="M11" s="551">
        <v>1439733</v>
      </c>
    </row>
    <row r="12" spans="1:16" s="435" customFormat="1" ht="12" thickBot="1" x14ac:dyDescent="0.3">
      <c r="A12" s="435" t="s">
        <v>68</v>
      </c>
      <c r="B12" s="436"/>
      <c r="C12" s="548" t="s">
        <v>29</v>
      </c>
      <c r="D12" s="549">
        <v>754</v>
      </c>
      <c r="E12" s="436"/>
      <c r="F12" s="548"/>
      <c r="G12" s="547">
        <v>106347</v>
      </c>
      <c r="H12" s="436"/>
      <c r="I12" s="548" t="s">
        <v>170</v>
      </c>
      <c r="J12" s="549">
        <v>605454</v>
      </c>
      <c r="K12" s="436"/>
      <c r="L12" s="548" t="s">
        <v>170</v>
      </c>
      <c r="M12" s="549">
        <v>370617</v>
      </c>
    </row>
    <row r="13" spans="1:16" s="20" customFormat="1" ht="13.5" thickTop="1" x14ac:dyDescent="0.3">
      <c r="A13" s="187"/>
      <c r="B13" s="346"/>
      <c r="C13" s="346"/>
      <c r="D13" s="333"/>
      <c r="E13" s="346"/>
      <c r="F13" s="346"/>
      <c r="G13" s="333"/>
      <c r="H13" s="333"/>
      <c r="I13" s="333"/>
      <c r="J13" s="333"/>
      <c r="K13" s="346"/>
      <c r="L13" s="346"/>
      <c r="M13" s="97"/>
    </row>
    <row r="14" spans="1:16" s="20" customFormat="1" ht="13" x14ac:dyDescent="0.3">
      <c r="A14" s="347"/>
      <c r="B14" s="347"/>
      <c r="C14" s="347"/>
      <c r="D14" s="347"/>
      <c r="E14" s="347"/>
      <c r="F14" s="347"/>
      <c r="G14" s="347"/>
      <c r="H14" s="347"/>
      <c r="I14" s="347"/>
      <c r="J14" s="347"/>
      <c r="K14" s="347"/>
      <c r="L14" s="347"/>
      <c r="M14" s="347"/>
      <c r="N14" s="347"/>
      <c r="O14" s="347"/>
      <c r="P14" s="347"/>
    </row>
    <row r="15" spans="1:16" x14ac:dyDescent="0.3">
      <c r="B15" s="16"/>
      <c r="C15" s="16"/>
      <c r="E15" s="16"/>
      <c r="F15" s="16"/>
      <c r="K15" s="16"/>
      <c r="L15" s="16"/>
    </row>
    <row r="16" spans="1:16" x14ac:dyDescent="0.3">
      <c r="B16" s="16"/>
      <c r="C16" s="16"/>
      <c r="E16" s="16"/>
      <c r="F16" s="16"/>
      <c r="K16" s="16"/>
      <c r="L16" s="16"/>
    </row>
    <row r="17" spans="5:12" s="16" customFormat="1" x14ac:dyDescent="0.3"/>
    <row r="18" spans="5:12" s="16" customFormat="1" x14ac:dyDescent="0.3"/>
    <row r="19" spans="5:12" s="16" customFormat="1" x14ac:dyDescent="0.3"/>
    <row r="20" spans="5:12" s="16" customFormat="1" x14ac:dyDescent="0.3"/>
    <row r="21" spans="5:12" s="16" customFormat="1" x14ac:dyDescent="0.3"/>
    <row r="22" spans="5:12" s="16" customFormat="1" x14ac:dyDescent="0.3"/>
    <row r="23" spans="5:12" s="16" customFormat="1" x14ac:dyDescent="0.3"/>
    <row r="24" spans="5:12" s="16" customFormat="1" x14ac:dyDescent="0.3"/>
    <row r="25" spans="5:12" x14ac:dyDescent="0.3">
      <c r="E25" s="16"/>
      <c r="F25" s="16"/>
      <c r="K25" s="16"/>
      <c r="L25" s="16"/>
    </row>
    <row r="26" spans="5:12" x14ac:dyDescent="0.3">
      <c r="E26" s="16"/>
      <c r="F26" s="16"/>
      <c r="K26" s="16"/>
      <c r="L26" s="16"/>
    </row>
  </sheetData>
  <mergeCells count="4">
    <mergeCell ref="C4:M4"/>
    <mergeCell ref="F5:G5"/>
    <mergeCell ref="C5:D5"/>
    <mergeCell ref="I5:J5"/>
  </mergeCells>
  <phoneticPr fontId="63"/>
  <hyperlinks>
    <hyperlink ref="A1" location="Item_OperatingAndFinancial_CashFlows" display="Item_OperatingAndFinancial_CashFlow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5"/>
  <sheetViews>
    <sheetView workbookViewId="0">
      <selection activeCell="B7" sqref="B7:E7"/>
    </sheetView>
  </sheetViews>
  <sheetFormatPr defaultColWidth="8.75" defaultRowHeight="18" x14ac:dyDescent="0.55000000000000004"/>
  <cols>
    <col min="1" max="1" width="31.75" customWidth="1"/>
    <col min="2" max="2" width="2.75" style="17" customWidth="1"/>
    <col min="3" max="3" width="14.25" style="17" customWidth="1"/>
    <col min="4" max="4" width="1.25" style="17" customWidth="1"/>
    <col min="5" max="5" width="13.08203125" style="17" customWidth="1"/>
    <col min="6" max="6" width="2.75" style="17" customWidth="1"/>
    <col min="7" max="7" width="12.75" style="17" customWidth="1"/>
    <col min="8" max="8" width="2.75" style="17" customWidth="1"/>
    <col min="9" max="9" width="12.75" style="17" customWidth="1"/>
  </cols>
  <sheetData>
    <row r="1" spans="1:16" s="339" customFormat="1" x14ac:dyDescent="0.55000000000000004">
      <c r="A1" s="340" t="s">
        <v>69</v>
      </c>
      <c r="B1" s="341"/>
      <c r="C1" s="341"/>
      <c r="D1" s="341"/>
      <c r="E1" s="341"/>
      <c r="F1" s="341"/>
      <c r="G1" s="341"/>
      <c r="H1" s="341"/>
      <c r="I1" s="341"/>
    </row>
    <row r="4" spans="1:16" ht="18" customHeight="1" x14ac:dyDescent="0.55000000000000004">
      <c r="A4" s="370" t="s">
        <v>70</v>
      </c>
      <c r="B4" s="330"/>
      <c r="C4" s="579" t="s">
        <v>71</v>
      </c>
      <c r="D4" s="579"/>
      <c r="E4" s="579"/>
      <c r="F4" s="579"/>
      <c r="G4" s="579"/>
      <c r="H4" s="579"/>
      <c r="I4" s="579"/>
    </row>
    <row r="5" spans="1:16" x14ac:dyDescent="0.55000000000000004">
      <c r="A5" s="41"/>
      <c r="B5" s="201"/>
      <c r="C5" s="342" t="s">
        <v>72</v>
      </c>
      <c r="D5" s="343"/>
      <c r="E5" s="342" t="s">
        <v>73</v>
      </c>
      <c r="F5" s="343"/>
      <c r="G5" s="342" t="s">
        <v>74</v>
      </c>
      <c r="H5" s="343"/>
      <c r="I5" s="342" t="s">
        <v>75</v>
      </c>
    </row>
    <row r="6" spans="1:16" x14ac:dyDescent="0.55000000000000004">
      <c r="A6" s="41" t="s">
        <v>76</v>
      </c>
      <c r="B6" s="330"/>
      <c r="C6" s="555">
        <v>1151217</v>
      </c>
      <c r="D6" s="555"/>
      <c r="E6" s="555">
        <v>96895</v>
      </c>
      <c r="F6" s="555"/>
      <c r="G6" s="555">
        <v>777497</v>
      </c>
      <c r="H6" s="555"/>
      <c r="I6" s="555">
        <v>276825</v>
      </c>
    </row>
    <row r="7" spans="1:16" x14ac:dyDescent="0.55000000000000004">
      <c r="A7" s="41" t="s">
        <v>77</v>
      </c>
      <c r="B7" s="330"/>
      <c r="C7" s="555">
        <v>2192493</v>
      </c>
      <c r="D7" s="555"/>
      <c r="E7" s="555">
        <v>783761</v>
      </c>
      <c r="F7" s="555"/>
      <c r="G7" s="555">
        <v>1189654</v>
      </c>
      <c r="H7" s="555"/>
      <c r="I7" s="555">
        <v>219078</v>
      </c>
    </row>
    <row r="8" spans="1:16" x14ac:dyDescent="0.55000000000000004">
      <c r="A8" s="41" t="s">
        <v>619</v>
      </c>
      <c r="B8" s="330"/>
      <c r="C8" s="557">
        <v>10227.272000000001</v>
      </c>
      <c r="D8" s="557"/>
      <c r="E8" s="557">
        <v>1950</v>
      </c>
      <c r="F8" s="557"/>
      <c r="G8" s="558">
        <v>5850</v>
      </c>
      <c r="H8" s="558"/>
      <c r="I8" s="558">
        <v>2427.2719999999999</v>
      </c>
    </row>
    <row r="9" spans="1:16" ht="18.5" thickBot="1" x14ac:dyDescent="0.6">
      <c r="A9" s="41" t="s">
        <v>78</v>
      </c>
      <c r="B9" s="330"/>
      <c r="C9" s="556">
        <v>3353937.2719999999</v>
      </c>
      <c r="D9" s="344"/>
      <c r="E9" s="556">
        <v>882606</v>
      </c>
      <c r="F9" s="344"/>
      <c r="G9" s="556">
        <v>1973001</v>
      </c>
      <c r="H9" s="344"/>
      <c r="I9" s="556">
        <v>498330.272</v>
      </c>
    </row>
    <row r="10" spans="1:16" ht="18.5" thickTop="1" x14ac:dyDescent="0.55000000000000004">
      <c r="A10" s="187"/>
      <c r="B10" s="346"/>
      <c r="C10" s="346"/>
      <c r="D10" s="346"/>
      <c r="E10" s="346"/>
      <c r="F10" s="346"/>
      <c r="G10" s="346"/>
      <c r="H10" s="346"/>
      <c r="I10" s="346"/>
    </row>
    <row r="11" spans="1:16" x14ac:dyDescent="0.55000000000000004">
      <c r="A11" s="347"/>
      <c r="B11" s="347"/>
      <c r="C11" s="347"/>
      <c r="D11" s="347"/>
      <c r="E11" s="347"/>
      <c r="F11" s="347"/>
      <c r="G11" s="347"/>
      <c r="H11" s="347"/>
      <c r="I11" s="347"/>
      <c r="J11" s="347"/>
      <c r="K11" s="347"/>
      <c r="L11" s="347"/>
      <c r="M11" s="347"/>
      <c r="N11" s="347"/>
      <c r="O11" s="347"/>
      <c r="P11" s="347"/>
    </row>
    <row r="12" spans="1:16" x14ac:dyDescent="0.55000000000000004">
      <c r="B12"/>
      <c r="C12"/>
      <c r="D12"/>
      <c r="E12"/>
      <c r="F12"/>
      <c r="G12"/>
      <c r="H12"/>
      <c r="I12"/>
    </row>
    <row r="13" spans="1:16" x14ac:dyDescent="0.55000000000000004">
      <c r="B13"/>
      <c r="C13"/>
      <c r="D13"/>
      <c r="E13"/>
      <c r="F13"/>
      <c r="G13"/>
      <c r="H13"/>
      <c r="I13"/>
    </row>
    <row r="14" spans="1:16" x14ac:dyDescent="0.55000000000000004">
      <c r="B14"/>
      <c r="C14"/>
      <c r="D14"/>
      <c r="E14"/>
      <c r="F14"/>
      <c r="G14"/>
      <c r="H14"/>
      <c r="I14"/>
    </row>
    <row r="15" spans="1:16" x14ac:dyDescent="0.55000000000000004">
      <c r="B15"/>
      <c r="C15"/>
      <c r="D15"/>
      <c r="E15"/>
      <c r="F15"/>
      <c r="G15"/>
      <c r="H15"/>
      <c r="I15"/>
    </row>
  </sheetData>
  <mergeCells count="1">
    <mergeCell ref="C4:I4"/>
  </mergeCells>
  <phoneticPr fontId="63"/>
  <hyperlinks>
    <hyperlink ref="A1" location="Item_5B_Cash_Obligations" display="Item_5B_Cash_Obligation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workbookViewId="0">
      <selection activeCell="B7" sqref="B7:E7"/>
    </sheetView>
  </sheetViews>
  <sheetFormatPr defaultColWidth="8.75" defaultRowHeight="18" x14ac:dyDescent="0.55000000000000004"/>
  <cols>
    <col min="1" max="1" width="36.25" customWidth="1"/>
    <col min="2" max="2" width="2.75" customWidth="1"/>
    <col min="3" max="3" width="7.25" customWidth="1"/>
    <col min="4" max="4" width="2.75" customWidth="1"/>
    <col min="5" max="5" width="40.75" customWidth="1"/>
  </cols>
  <sheetData>
    <row r="1" spans="1:5" x14ac:dyDescent="0.55000000000000004">
      <c r="A1" s="580" t="s">
        <v>79</v>
      </c>
      <c r="B1" s="580"/>
      <c r="C1" s="580"/>
    </row>
    <row r="4" spans="1:5" s="41" customFormat="1" ht="10.5" x14ac:dyDescent="0.25">
      <c r="A4" s="188" t="s">
        <v>80</v>
      </c>
      <c r="B4" s="201" t="s">
        <v>20</v>
      </c>
      <c r="C4" s="8" t="s">
        <v>81</v>
      </c>
      <c r="D4" s="201" t="s">
        <v>20</v>
      </c>
      <c r="E4" s="8" t="s">
        <v>82</v>
      </c>
    </row>
    <row r="5" spans="1:5" s="20" customFormat="1" ht="13" x14ac:dyDescent="0.3">
      <c r="A5" s="96" t="s">
        <v>83</v>
      </c>
      <c r="B5" s="330"/>
      <c r="C5" s="334">
        <v>50</v>
      </c>
      <c r="D5" s="330"/>
      <c r="E5" s="96" t="s">
        <v>84</v>
      </c>
    </row>
    <row r="6" spans="1:5" s="20" customFormat="1" ht="13" x14ac:dyDescent="0.3">
      <c r="A6" s="96" t="s">
        <v>85</v>
      </c>
      <c r="B6" s="330"/>
      <c r="C6" s="334">
        <v>58</v>
      </c>
      <c r="D6" s="330"/>
      <c r="E6" s="96" t="s">
        <v>86</v>
      </c>
    </row>
    <row r="7" spans="1:5" s="20" customFormat="1" ht="13" x14ac:dyDescent="0.3">
      <c r="A7" s="96" t="s">
        <v>87</v>
      </c>
      <c r="B7" s="330"/>
      <c r="C7" s="334">
        <v>59</v>
      </c>
      <c r="D7" s="330"/>
      <c r="E7" s="96" t="s">
        <v>88</v>
      </c>
    </row>
    <row r="8" spans="1:5" s="20" customFormat="1" ht="13" x14ac:dyDescent="0.3">
      <c r="A8" s="96" t="s">
        <v>89</v>
      </c>
      <c r="B8" s="330"/>
      <c r="C8" s="334">
        <v>47</v>
      </c>
      <c r="D8" s="330"/>
      <c r="E8" s="96" t="s">
        <v>88</v>
      </c>
    </row>
    <row r="9" spans="1:5" s="20" customFormat="1" ht="13" x14ac:dyDescent="0.3">
      <c r="A9" s="96" t="s">
        <v>90</v>
      </c>
      <c r="B9" s="330"/>
      <c r="C9" s="334">
        <v>68</v>
      </c>
      <c r="D9" s="330"/>
      <c r="E9" s="96" t="s">
        <v>91</v>
      </c>
    </row>
    <row r="10" spans="1:5" s="20" customFormat="1" ht="13" x14ac:dyDescent="0.3">
      <c r="A10" s="96" t="s">
        <v>92</v>
      </c>
      <c r="B10" s="330"/>
      <c r="C10" s="334">
        <v>63</v>
      </c>
      <c r="D10" s="330"/>
      <c r="E10" s="96" t="s">
        <v>91</v>
      </c>
    </row>
    <row r="11" spans="1:5" s="20" customFormat="1" ht="13" x14ac:dyDescent="0.3">
      <c r="A11" s="96" t="s">
        <v>607</v>
      </c>
      <c r="B11" s="330"/>
      <c r="C11" s="334">
        <v>50</v>
      </c>
      <c r="D11" s="330"/>
      <c r="E11" s="96" t="s">
        <v>93</v>
      </c>
    </row>
    <row r="12" spans="1:5" x14ac:dyDescent="0.55000000000000004">
      <c r="B12" s="330"/>
    </row>
  </sheetData>
  <mergeCells count="1">
    <mergeCell ref="A1:C1"/>
  </mergeCells>
  <phoneticPr fontId="63"/>
  <hyperlinks>
    <hyperlink ref="A1" location="Item_DirectorsSenior_KoujiEguchi" display="Item_DirectorsSenior_KoujiEguchi"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048E-220E-4AF2-B31D-A1D1ADF3675D}">
  <dimension ref="A1:E14"/>
  <sheetViews>
    <sheetView workbookViewId="0">
      <selection activeCell="B7" sqref="B7:E7"/>
    </sheetView>
  </sheetViews>
  <sheetFormatPr defaultRowHeight="18" x14ac:dyDescent="0.55000000000000004"/>
  <cols>
    <col min="1" max="1" width="47.25" customWidth="1"/>
    <col min="2" max="2" width="7.25" customWidth="1"/>
    <col min="3" max="3" width="6.08203125" customWidth="1"/>
    <col min="4" max="4" width="11.08203125" customWidth="1"/>
    <col min="5" max="5" width="25.25" customWidth="1"/>
  </cols>
  <sheetData>
    <row r="1" spans="1:5" x14ac:dyDescent="0.55000000000000004">
      <c r="A1" s="449" t="s">
        <v>668</v>
      </c>
    </row>
    <row r="3" spans="1:5" x14ac:dyDescent="0.55000000000000004">
      <c r="A3" s="588" t="s">
        <v>792</v>
      </c>
      <c r="B3" s="589"/>
      <c r="C3" s="589"/>
      <c r="D3" s="589"/>
      <c r="E3" s="590"/>
    </row>
    <row r="4" spans="1:5" x14ac:dyDescent="0.55000000000000004">
      <c r="A4" s="4" t="s">
        <v>652</v>
      </c>
      <c r="B4" s="582" t="s">
        <v>23</v>
      </c>
      <c r="C4" s="582"/>
      <c r="D4" s="582"/>
      <c r="E4" s="583"/>
    </row>
    <row r="5" spans="1:5" x14ac:dyDescent="0.55000000000000004">
      <c r="A5" s="4" t="s">
        <v>653</v>
      </c>
      <c r="B5" s="582" t="s">
        <v>654</v>
      </c>
      <c r="C5" s="582"/>
      <c r="D5" s="582"/>
      <c r="E5" s="583"/>
    </row>
    <row r="6" spans="1:5" x14ac:dyDescent="0.55000000000000004">
      <c r="A6" s="4" t="s">
        <v>655</v>
      </c>
      <c r="B6" s="582" t="s">
        <v>656</v>
      </c>
      <c r="C6" s="582"/>
      <c r="D6" s="582"/>
      <c r="E6" s="583"/>
    </row>
    <row r="7" spans="1:5" x14ac:dyDescent="0.55000000000000004">
      <c r="A7" s="4" t="s">
        <v>657</v>
      </c>
      <c r="B7" s="591">
        <v>4</v>
      </c>
      <c r="C7" s="591"/>
      <c r="D7" s="591"/>
      <c r="E7" s="592"/>
    </row>
    <row r="8" spans="1:5" x14ac:dyDescent="0.55000000000000004">
      <c r="A8" s="445"/>
      <c r="B8" s="446" t="s">
        <v>658</v>
      </c>
      <c r="C8" s="446" t="s">
        <v>659</v>
      </c>
      <c r="D8" s="446" t="s">
        <v>660</v>
      </c>
      <c r="E8" s="447" t="s">
        <v>661</v>
      </c>
    </row>
    <row r="9" spans="1:5" x14ac:dyDescent="0.55000000000000004">
      <c r="A9" s="581" t="s">
        <v>662</v>
      </c>
      <c r="B9" s="582"/>
      <c r="C9" s="582"/>
      <c r="D9" s="582"/>
      <c r="E9" s="583"/>
    </row>
    <row r="10" spans="1:5" x14ac:dyDescent="0.55000000000000004">
      <c r="A10" s="445" t="s">
        <v>663</v>
      </c>
      <c r="B10" s="2" t="s">
        <v>42</v>
      </c>
      <c r="C10" s="2">
        <v>4</v>
      </c>
      <c r="D10" s="2" t="s">
        <v>42</v>
      </c>
      <c r="E10" s="1" t="s">
        <v>42</v>
      </c>
    </row>
    <row r="11" spans="1:5" x14ac:dyDescent="0.55000000000000004">
      <c r="A11" s="581" t="s">
        <v>664</v>
      </c>
      <c r="B11" s="582"/>
      <c r="C11" s="582"/>
      <c r="D11" s="582"/>
      <c r="E11" s="583"/>
    </row>
    <row r="12" spans="1:5" x14ac:dyDescent="0.55000000000000004">
      <c r="A12" s="445" t="s">
        <v>665</v>
      </c>
      <c r="B12" s="584" t="s">
        <v>42</v>
      </c>
      <c r="C12" s="584"/>
      <c r="D12" s="584"/>
      <c r="E12" s="585"/>
    </row>
    <row r="13" spans="1:5" x14ac:dyDescent="0.55000000000000004">
      <c r="A13" s="445" t="s">
        <v>666</v>
      </c>
      <c r="B13" s="584" t="s">
        <v>42</v>
      </c>
      <c r="C13" s="584"/>
      <c r="D13" s="584"/>
      <c r="E13" s="585"/>
    </row>
    <row r="14" spans="1:5" x14ac:dyDescent="0.55000000000000004">
      <c r="A14" s="448" t="s">
        <v>667</v>
      </c>
      <c r="B14" s="586" t="s">
        <v>42</v>
      </c>
      <c r="C14" s="586"/>
      <c r="D14" s="586"/>
      <c r="E14" s="587"/>
    </row>
  </sheetData>
  <mergeCells count="10">
    <mergeCell ref="A11:E11"/>
    <mergeCell ref="B12:E12"/>
    <mergeCell ref="B13:E13"/>
    <mergeCell ref="B14:E14"/>
    <mergeCell ref="A3:E3"/>
    <mergeCell ref="B4:E4"/>
    <mergeCell ref="B5:E5"/>
    <mergeCell ref="B6:E6"/>
    <mergeCell ref="B7:E7"/>
    <mergeCell ref="A9:E9"/>
  </mergeCells>
  <phoneticPr fontId="63"/>
  <hyperlinks>
    <hyperlink ref="A1" location="Item_BoardDiversityMatrix!A3:B14" display="Item_BoardDiversityMatrix"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
  <sheetViews>
    <sheetView workbookViewId="0">
      <selection activeCell="B7" sqref="B7:E7"/>
    </sheetView>
  </sheetViews>
  <sheetFormatPr defaultColWidth="8.75" defaultRowHeight="18" x14ac:dyDescent="0.55000000000000004"/>
  <cols>
    <col min="1" max="1" width="65.75" customWidth="1"/>
    <col min="2" max="2" width="2.75" style="17" customWidth="1"/>
    <col min="3" max="3" width="1.75" style="17" customWidth="1"/>
    <col min="4" max="4" width="11.75" customWidth="1"/>
    <col min="5" max="5" width="2.75" customWidth="1"/>
    <col min="6" max="6" width="1.75" style="17" customWidth="1"/>
    <col min="7" max="7" width="12.75" customWidth="1"/>
    <col min="8" max="8" width="2.75" style="17" customWidth="1"/>
    <col min="9" max="9" width="11.75" customWidth="1"/>
  </cols>
  <sheetData>
    <row r="1" spans="1:9" x14ac:dyDescent="0.55000000000000004">
      <c r="A1" s="15" t="s">
        <v>94</v>
      </c>
    </row>
    <row r="4" spans="1:9" s="41" customFormat="1" ht="11.25" customHeight="1" x14ac:dyDescent="0.3">
      <c r="B4" s="17"/>
      <c r="E4" s="17"/>
      <c r="F4" s="179"/>
      <c r="G4" s="344"/>
      <c r="H4" s="17"/>
      <c r="I4" s="6" t="s">
        <v>95</v>
      </c>
    </row>
    <row r="5" spans="1:9" s="41" customFormat="1" ht="11.25" customHeight="1" x14ac:dyDescent="0.3">
      <c r="A5" s="344" t="s">
        <v>96</v>
      </c>
      <c r="B5" s="17"/>
      <c r="C5" s="579" t="s">
        <v>97</v>
      </c>
      <c r="D5" s="579"/>
      <c r="E5" s="17"/>
      <c r="F5" s="179"/>
      <c r="G5" s="344"/>
      <c r="H5" s="17"/>
      <c r="I5" s="6" t="s">
        <v>98</v>
      </c>
    </row>
    <row r="6" spans="1:9" s="41" customFormat="1" ht="11.25" customHeight="1" x14ac:dyDescent="0.25">
      <c r="A6" s="188" t="s">
        <v>99</v>
      </c>
      <c r="B6" s="201" t="s">
        <v>20</v>
      </c>
      <c r="C6" s="574" t="s">
        <v>100</v>
      </c>
      <c r="D6" s="574"/>
      <c r="E6" s="201" t="s">
        <v>20</v>
      </c>
      <c r="F6" s="574" t="s">
        <v>101</v>
      </c>
      <c r="G6" s="574"/>
      <c r="H6" s="201" t="s">
        <v>20</v>
      </c>
      <c r="I6" s="189" t="s">
        <v>102</v>
      </c>
    </row>
    <row r="7" spans="1:9" s="20" customFormat="1" ht="12.75" customHeight="1" x14ac:dyDescent="0.3">
      <c r="A7" s="96" t="s">
        <v>103</v>
      </c>
      <c r="B7" s="330"/>
      <c r="C7" s="346" t="s">
        <v>30</v>
      </c>
      <c r="D7" s="190">
        <v>48998</v>
      </c>
      <c r="E7" s="330"/>
      <c r="F7" s="346" t="s">
        <v>30</v>
      </c>
      <c r="G7" s="190">
        <v>48998</v>
      </c>
      <c r="H7" s="330"/>
      <c r="I7" s="333">
        <v>2</v>
      </c>
    </row>
    <row r="8" spans="1:9" s="20" customFormat="1" ht="12.75" customHeight="1" x14ac:dyDescent="0.3">
      <c r="A8" s="96" t="s">
        <v>104</v>
      </c>
      <c r="B8" s="330"/>
      <c r="C8" s="346" t="s">
        <v>30</v>
      </c>
      <c r="D8" s="345">
        <v>3150</v>
      </c>
      <c r="E8" s="330"/>
      <c r="F8" s="346" t="s">
        <v>30</v>
      </c>
      <c r="G8" s="345">
        <v>3150</v>
      </c>
      <c r="H8" s="330"/>
      <c r="I8" s="333">
        <v>2</v>
      </c>
    </row>
    <row r="9" spans="1:9" s="20" customFormat="1" ht="12.75" customHeight="1" x14ac:dyDescent="0.3">
      <c r="A9" s="96" t="s">
        <v>731</v>
      </c>
      <c r="B9" s="330"/>
      <c r="C9" s="346" t="s">
        <v>30</v>
      </c>
      <c r="D9" s="345">
        <v>3300</v>
      </c>
      <c r="E9" s="330"/>
      <c r="F9" s="346" t="s">
        <v>30</v>
      </c>
      <c r="G9" s="345">
        <v>3300</v>
      </c>
      <c r="H9" s="330"/>
      <c r="I9" s="333">
        <v>1</v>
      </c>
    </row>
    <row r="10" spans="1:9" s="20" customFormat="1" ht="12.75" customHeight="1" x14ac:dyDescent="0.3">
      <c r="A10" s="96" t="s">
        <v>105</v>
      </c>
      <c r="B10" s="330"/>
      <c r="C10" s="346" t="s">
        <v>30</v>
      </c>
      <c r="D10" s="345">
        <v>2100</v>
      </c>
      <c r="E10" s="330"/>
      <c r="F10" s="346" t="s">
        <v>30</v>
      </c>
      <c r="G10" s="345">
        <v>2100</v>
      </c>
      <c r="H10" s="330"/>
      <c r="I10" s="333">
        <v>2</v>
      </c>
    </row>
    <row r="11" spans="1:9" ht="12.75" customHeight="1" x14ac:dyDescent="0.55000000000000004"/>
  </sheetData>
  <mergeCells count="3">
    <mergeCell ref="C6:D6"/>
    <mergeCell ref="C5:D5"/>
    <mergeCell ref="F6:G6"/>
  </mergeCells>
  <phoneticPr fontId="63"/>
  <hyperlinks>
    <hyperlink ref="A1" location="Item_DirectorsSenior_Category" display="Item_DirectorsSenior_Category" xr:uid="{00000000-0004-0000-0900-000000000000}"/>
  </hyperlink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1"/>
  <sheetViews>
    <sheetView workbookViewId="0">
      <selection activeCell="B7" sqref="B7:E7"/>
    </sheetView>
  </sheetViews>
  <sheetFormatPr defaultColWidth="8.75" defaultRowHeight="18" x14ac:dyDescent="0.55000000000000004"/>
  <cols>
    <col min="1" max="1" width="47.25" customWidth="1"/>
    <col min="2" max="2" width="2.75" style="17" customWidth="1"/>
    <col min="3" max="3" width="12.25" customWidth="1"/>
    <col min="4" max="4" width="2.75" style="17" customWidth="1"/>
    <col min="5" max="5" width="12.25" customWidth="1"/>
    <col min="6" max="6" width="2.75" style="17" customWidth="1"/>
    <col min="7" max="7" width="1.75" style="16" customWidth="1"/>
    <col min="8" max="8" width="10.75" customWidth="1"/>
    <col min="9" max="9" width="2.75" style="17" customWidth="1"/>
    <col min="10" max="10" width="10.75" customWidth="1"/>
  </cols>
  <sheetData>
    <row r="1" spans="1:12" x14ac:dyDescent="0.55000000000000004">
      <c r="A1" s="15" t="s">
        <v>106</v>
      </c>
    </row>
    <row r="3" spans="1:12" ht="21.75" customHeight="1" x14ac:dyDescent="0.55000000000000004"/>
    <row r="4" spans="1:12" s="41" customFormat="1" ht="11.25" customHeight="1" x14ac:dyDescent="0.25">
      <c r="B4" s="192" t="s">
        <v>47</v>
      </c>
      <c r="D4" s="192" t="s">
        <v>47</v>
      </c>
      <c r="F4" s="192" t="s">
        <v>47</v>
      </c>
      <c r="G4" s="593" t="s">
        <v>107</v>
      </c>
      <c r="H4" s="593"/>
      <c r="I4" s="192" t="s">
        <v>47</v>
      </c>
      <c r="J4" s="358" t="s">
        <v>95</v>
      </c>
      <c r="K4" s="7"/>
      <c r="L4" s="7" t="s">
        <v>47</v>
      </c>
    </row>
    <row r="5" spans="1:12" s="41" customFormat="1" ht="11.25" customHeight="1" x14ac:dyDescent="0.25">
      <c r="A5" s="177"/>
      <c r="B5" s="192"/>
      <c r="C5" s="180"/>
      <c r="D5" s="192"/>
      <c r="E5" s="180"/>
      <c r="F5" s="192"/>
      <c r="G5" s="593" t="s">
        <v>108</v>
      </c>
      <c r="H5" s="593"/>
      <c r="I5" s="192"/>
      <c r="J5" s="358" t="s">
        <v>109</v>
      </c>
      <c r="K5" s="7"/>
      <c r="L5" s="7"/>
    </row>
    <row r="6" spans="1:12" s="41" customFormat="1" ht="11.25" customHeight="1" x14ac:dyDescent="0.25">
      <c r="A6" s="176" t="s">
        <v>110</v>
      </c>
      <c r="B6" s="201" t="s">
        <v>20</v>
      </c>
      <c r="C6" s="360" t="s">
        <v>111</v>
      </c>
      <c r="D6" s="201" t="s">
        <v>20</v>
      </c>
      <c r="E6" s="360" t="s">
        <v>112</v>
      </c>
      <c r="F6" s="201" t="s">
        <v>20</v>
      </c>
      <c r="G6" s="594" t="s">
        <v>113</v>
      </c>
      <c r="H6" s="594"/>
      <c r="I6" s="201" t="s">
        <v>20</v>
      </c>
      <c r="J6" s="359" t="s">
        <v>114</v>
      </c>
      <c r="K6" s="7"/>
      <c r="L6" s="7"/>
    </row>
    <row r="7" spans="1:12" s="20" customFormat="1" ht="13" x14ac:dyDescent="0.3">
      <c r="A7" s="96" t="s">
        <v>117</v>
      </c>
      <c r="B7" s="330"/>
      <c r="C7" s="334" t="s">
        <v>115</v>
      </c>
      <c r="D7" s="330"/>
      <c r="E7" s="334" t="s">
        <v>116</v>
      </c>
      <c r="F7" s="330"/>
      <c r="G7" s="333" t="s">
        <v>30</v>
      </c>
      <c r="H7" s="345">
        <v>400</v>
      </c>
      <c r="I7" s="330"/>
      <c r="J7" s="345">
        <v>285500</v>
      </c>
      <c r="K7" s="334" t="s">
        <v>47</v>
      </c>
      <c r="L7" s="334" t="s">
        <v>47</v>
      </c>
    </row>
    <row r="8" spans="1:12" s="20" customFormat="1" ht="13" x14ac:dyDescent="0.3">
      <c r="A8" s="96" t="s">
        <v>120</v>
      </c>
      <c r="B8" s="330"/>
      <c r="C8" s="334" t="s">
        <v>118</v>
      </c>
      <c r="D8" s="330"/>
      <c r="E8" s="334" t="s">
        <v>119</v>
      </c>
      <c r="F8" s="330"/>
      <c r="G8" s="333" t="s">
        <v>30</v>
      </c>
      <c r="H8" s="345">
        <v>2000</v>
      </c>
      <c r="I8" s="330"/>
      <c r="J8" s="345">
        <v>174000</v>
      </c>
      <c r="K8" s="334" t="s">
        <v>47</v>
      </c>
      <c r="L8" s="334" t="s">
        <v>47</v>
      </c>
    </row>
    <row r="9" spans="1:12" s="20" customFormat="1" ht="13" x14ac:dyDescent="0.3">
      <c r="A9" s="96" t="s">
        <v>121</v>
      </c>
      <c r="B9" s="330"/>
      <c r="C9" s="334" t="s">
        <v>122</v>
      </c>
      <c r="D9" s="330"/>
      <c r="E9" s="334" t="s">
        <v>123</v>
      </c>
      <c r="F9" s="330"/>
      <c r="G9" s="333" t="s">
        <v>30</v>
      </c>
      <c r="H9" s="345">
        <v>2000</v>
      </c>
      <c r="I9" s="330"/>
      <c r="J9" s="345">
        <v>150000</v>
      </c>
      <c r="K9" s="334" t="s">
        <v>47</v>
      </c>
      <c r="L9" s="334" t="s">
        <v>47</v>
      </c>
    </row>
    <row r="10" spans="1:12" s="20" customFormat="1" ht="13" x14ac:dyDescent="0.3">
      <c r="A10" s="96" t="s">
        <v>124</v>
      </c>
      <c r="B10" s="330"/>
      <c r="C10" s="334" t="s">
        <v>122</v>
      </c>
      <c r="D10" s="330"/>
      <c r="E10" s="334" t="s">
        <v>125</v>
      </c>
      <c r="F10" s="330"/>
      <c r="G10" s="333" t="s">
        <v>30</v>
      </c>
      <c r="H10" s="345">
        <v>128</v>
      </c>
      <c r="I10" s="330"/>
      <c r="J10" s="345">
        <v>300000</v>
      </c>
      <c r="K10" s="334" t="s">
        <v>47</v>
      </c>
      <c r="L10" s="334" t="s">
        <v>47</v>
      </c>
    </row>
    <row r="11" spans="1:12" s="87" customFormat="1" ht="16.5" x14ac:dyDescent="0.5">
      <c r="B11" s="137"/>
      <c r="D11" s="137"/>
      <c r="F11" s="137"/>
      <c r="G11" s="20"/>
      <c r="I11" s="137"/>
    </row>
  </sheetData>
  <mergeCells count="3">
    <mergeCell ref="G4:H4"/>
    <mergeCell ref="G6:H6"/>
    <mergeCell ref="G5:H5"/>
  </mergeCells>
  <phoneticPr fontId="63"/>
  <hyperlinks>
    <hyperlink ref="A1" location="Item_DirectorsSenior_Summarizes" display="Item_DirectorsSenior_Summarizes"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2"/>
  <sheetViews>
    <sheetView zoomScale="120" zoomScaleNormal="120" workbookViewId="0">
      <selection activeCell="B7" sqref="B7:E7"/>
    </sheetView>
  </sheetViews>
  <sheetFormatPr defaultColWidth="8.75" defaultRowHeight="18" x14ac:dyDescent="0.55000000000000004"/>
  <cols>
    <col min="1" max="1" width="34.25" bestFit="1" customWidth="1"/>
    <col min="2" max="2" width="2.75" style="17" customWidth="1"/>
    <col min="3" max="3" width="10.75" customWidth="1"/>
    <col min="4" max="4" width="2.75" style="17" customWidth="1"/>
    <col min="5" max="5" width="12.75" customWidth="1"/>
    <col min="6" max="6" width="2.75" style="17" customWidth="1"/>
    <col min="7" max="7" width="10.75" customWidth="1"/>
    <col min="8" max="8" width="2.75" style="17" customWidth="1"/>
    <col min="9" max="9" width="1.75" style="17" customWidth="1"/>
    <col min="10" max="10" width="10.75" customWidth="1"/>
    <col min="11" max="11" width="2.75" style="17" customWidth="1"/>
    <col min="12" max="12" width="10.75" customWidth="1"/>
    <col min="13" max="13" width="1.75" style="193" customWidth="1"/>
    <col min="14" max="14" width="2.75" style="17" customWidth="1"/>
    <col min="15" max="15" width="11.75" customWidth="1"/>
  </cols>
  <sheetData>
    <row r="1" spans="1:17" x14ac:dyDescent="0.55000000000000004">
      <c r="A1" s="15" t="s">
        <v>126</v>
      </c>
    </row>
    <row r="4" spans="1:17" s="180" customFormat="1" ht="11.25" customHeight="1" x14ac:dyDescent="0.25">
      <c r="B4" s="181"/>
      <c r="D4" s="181"/>
      <c r="F4" s="181"/>
      <c r="H4" s="181"/>
      <c r="I4" s="181"/>
      <c r="K4" s="181"/>
      <c r="L4" s="180" t="s">
        <v>127</v>
      </c>
      <c r="M4" s="194"/>
      <c r="N4" s="181"/>
      <c r="O4" s="180" t="s">
        <v>128</v>
      </c>
      <c r="Q4" s="180" t="s">
        <v>47</v>
      </c>
    </row>
    <row r="5" spans="1:17" s="180" customFormat="1" ht="11.25" customHeight="1" x14ac:dyDescent="0.25">
      <c r="B5" s="181"/>
      <c r="D5" s="181"/>
      <c r="F5" s="181"/>
      <c r="H5" s="181"/>
      <c r="I5" s="181"/>
      <c r="K5" s="181"/>
      <c r="L5" s="180" t="s">
        <v>129</v>
      </c>
      <c r="M5" s="194"/>
      <c r="N5" s="181"/>
      <c r="O5" s="180" t="s">
        <v>130</v>
      </c>
    </row>
    <row r="6" spans="1:17" s="180" customFormat="1" ht="11.25" customHeight="1" x14ac:dyDescent="0.25">
      <c r="B6" s="181"/>
      <c r="D6" s="181"/>
      <c r="F6" s="181"/>
      <c r="G6" s="180" t="s">
        <v>131</v>
      </c>
      <c r="H6" s="181"/>
      <c r="I6" s="596" t="s">
        <v>132</v>
      </c>
      <c r="J6" s="596"/>
      <c r="K6" s="181"/>
      <c r="L6" s="180" t="s">
        <v>133</v>
      </c>
      <c r="M6" s="194"/>
      <c r="N6" s="181"/>
      <c r="O6" s="180" t="s">
        <v>134</v>
      </c>
    </row>
    <row r="7" spans="1:17" s="180" customFormat="1" ht="11.25" customHeight="1" x14ac:dyDescent="0.25">
      <c r="B7" s="181"/>
      <c r="D7" s="181"/>
      <c r="E7" s="180" t="s">
        <v>135</v>
      </c>
      <c r="F7" s="181"/>
      <c r="G7" s="180" t="s">
        <v>132</v>
      </c>
      <c r="H7" s="181"/>
      <c r="I7" s="596" t="s">
        <v>136</v>
      </c>
      <c r="J7" s="596"/>
      <c r="K7" s="181"/>
      <c r="L7" s="180" t="s">
        <v>137</v>
      </c>
      <c r="M7" s="194"/>
      <c r="N7" s="181"/>
      <c r="O7" s="180" t="s">
        <v>138</v>
      </c>
    </row>
    <row r="8" spans="1:17" s="180" customFormat="1" ht="11.25" customHeight="1" x14ac:dyDescent="0.25">
      <c r="A8" s="360" t="s">
        <v>80</v>
      </c>
      <c r="B8" s="201" t="s">
        <v>20</v>
      </c>
      <c r="C8" s="360" t="s">
        <v>139</v>
      </c>
      <c r="D8" s="201" t="s">
        <v>20</v>
      </c>
      <c r="E8" s="360" t="s">
        <v>140</v>
      </c>
      <c r="F8" s="201" t="s">
        <v>20</v>
      </c>
      <c r="G8" s="360" t="s">
        <v>141</v>
      </c>
      <c r="H8" s="201" t="s">
        <v>20</v>
      </c>
      <c r="I8" s="595" t="s">
        <v>142</v>
      </c>
      <c r="J8" s="595"/>
      <c r="K8" s="201" t="s">
        <v>20</v>
      </c>
      <c r="L8" s="360" t="s">
        <v>143</v>
      </c>
      <c r="M8" s="194"/>
      <c r="N8" s="201" t="s">
        <v>20</v>
      </c>
      <c r="O8" s="360" t="s">
        <v>144</v>
      </c>
    </row>
    <row r="9" spans="1:17" s="41" customFormat="1" ht="10.5" x14ac:dyDescent="0.25">
      <c r="A9" s="186" t="s">
        <v>89</v>
      </c>
      <c r="B9" s="330"/>
      <c r="C9" s="185" t="s">
        <v>115</v>
      </c>
      <c r="D9" s="330"/>
      <c r="E9" s="185" t="s">
        <v>145</v>
      </c>
      <c r="F9" s="330"/>
      <c r="G9" s="185" t="s">
        <v>146</v>
      </c>
      <c r="H9" s="330"/>
      <c r="I9" s="330" t="s">
        <v>30</v>
      </c>
      <c r="J9" s="331">
        <v>400</v>
      </c>
      <c r="K9" s="330"/>
      <c r="L9" s="331">
        <v>25</v>
      </c>
      <c r="M9" s="332" t="s">
        <v>147</v>
      </c>
      <c r="N9" s="330"/>
      <c r="O9" s="331">
        <v>12500</v>
      </c>
      <c r="P9" s="191"/>
      <c r="Q9" s="7"/>
    </row>
    <row r="10" spans="1:17" s="41" customFormat="1" ht="10.5" x14ac:dyDescent="0.25">
      <c r="A10" s="186" t="s">
        <v>608</v>
      </c>
      <c r="B10" s="330"/>
      <c r="C10" s="185" t="s">
        <v>118</v>
      </c>
      <c r="D10" s="330"/>
      <c r="E10" s="456" t="s">
        <v>614</v>
      </c>
      <c r="F10" s="330" t="s">
        <v>609</v>
      </c>
      <c r="G10" s="185" t="s">
        <v>610</v>
      </c>
      <c r="H10" s="330"/>
      <c r="I10" s="330" t="s">
        <v>30</v>
      </c>
      <c r="J10" s="331">
        <v>128</v>
      </c>
      <c r="K10" s="330"/>
      <c r="L10" s="331">
        <v>40000</v>
      </c>
      <c r="M10" s="332" t="s">
        <v>148</v>
      </c>
      <c r="N10" s="330"/>
      <c r="O10" s="331">
        <v>40000</v>
      </c>
      <c r="P10" s="7"/>
      <c r="Q10" s="7"/>
    </row>
    <row r="11" spans="1:17" s="41" customFormat="1" ht="10.5" x14ac:dyDescent="0.25">
      <c r="A11" s="186" t="s">
        <v>800</v>
      </c>
      <c r="B11" s="330"/>
      <c r="C11" s="185" t="s">
        <v>118</v>
      </c>
      <c r="D11" s="330"/>
      <c r="E11" s="456" t="s">
        <v>614</v>
      </c>
      <c r="F11" s="330" t="s">
        <v>609</v>
      </c>
      <c r="G11" s="185" t="s">
        <v>610</v>
      </c>
      <c r="H11" s="330"/>
      <c r="I11" s="330" t="s">
        <v>30</v>
      </c>
      <c r="J11" s="331">
        <v>128</v>
      </c>
      <c r="K11" s="330"/>
      <c r="L11" s="331">
        <v>1200</v>
      </c>
      <c r="M11" s="332" t="s">
        <v>148</v>
      </c>
      <c r="N11" s="330"/>
      <c r="O11" s="331">
        <v>1200</v>
      </c>
      <c r="P11" s="191"/>
      <c r="Q11" s="7"/>
    </row>
    <row r="12" spans="1:17" x14ac:dyDescent="0.55000000000000004">
      <c r="A12" s="186" t="s">
        <v>801</v>
      </c>
      <c r="B12" s="330"/>
      <c r="C12" s="185" t="s">
        <v>118</v>
      </c>
      <c r="D12" s="330"/>
      <c r="E12" s="456" t="s">
        <v>614</v>
      </c>
      <c r="F12" s="330" t="s">
        <v>609</v>
      </c>
      <c r="G12" s="185" t="s">
        <v>610</v>
      </c>
      <c r="H12" s="330"/>
      <c r="I12" s="330" t="s">
        <v>30</v>
      </c>
      <c r="J12" s="331">
        <v>128</v>
      </c>
      <c r="K12" s="330"/>
      <c r="L12" s="331">
        <v>1200</v>
      </c>
      <c r="M12" s="332" t="s">
        <v>148</v>
      </c>
      <c r="N12" s="330"/>
      <c r="O12" s="331">
        <v>1200</v>
      </c>
      <c r="P12" s="7"/>
      <c r="Q12" s="7"/>
    </row>
    <row r="13" spans="1:17" x14ac:dyDescent="0.55000000000000004">
      <c r="A13" s="186" t="s">
        <v>83</v>
      </c>
      <c r="B13" s="330"/>
      <c r="C13" s="185" t="s">
        <v>122</v>
      </c>
      <c r="D13" s="330"/>
      <c r="E13" s="185" t="s">
        <v>149</v>
      </c>
      <c r="F13" s="330"/>
      <c r="G13" s="185" t="s">
        <v>150</v>
      </c>
      <c r="H13" s="330"/>
      <c r="I13" s="330" t="s">
        <v>30</v>
      </c>
      <c r="J13" s="331">
        <v>2000</v>
      </c>
      <c r="K13" s="330"/>
      <c r="L13" s="331">
        <v>150000</v>
      </c>
      <c r="M13" s="332" t="s">
        <v>148</v>
      </c>
      <c r="N13" s="330"/>
      <c r="O13" s="331">
        <v>150000</v>
      </c>
      <c r="P13" s="7"/>
      <c r="Q13" s="7"/>
    </row>
    <row r="14" spans="1:17" x14ac:dyDescent="0.55000000000000004">
      <c r="P14" s="99"/>
      <c r="Q14" s="7"/>
    </row>
    <row r="15" spans="1:17" x14ac:dyDescent="0.55000000000000004">
      <c r="P15" s="7"/>
      <c r="Q15" s="7"/>
    </row>
    <row r="16" spans="1:17" x14ac:dyDescent="0.55000000000000004">
      <c r="P16" s="99"/>
      <c r="Q16" s="7"/>
    </row>
    <row r="17" spans="16:17" ht="18.5" thickBot="1" x14ac:dyDescent="0.6">
      <c r="P17" s="99"/>
      <c r="Q17" s="98"/>
    </row>
    <row r="18" spans="16:17" x14ac:dyDescent="0.55000000000000004">
      <c r="P18" s="99"/>
      <c r="Q18" s="334" t="s">
        <v>47</v>
      </c>
    </row>
    <row r="19" spans="16:17" x14ac:dyDescent="0.55000000000000004">
      <c r="P19" s="99"/>
      <c r="Q19" s="334" t="s">
        <v>47</v>
      </c>
    </row>
    <row r="20" spans="16:17" x14ac:dyDescent="0.55000000000000004">
      <c r="P20" s="334" t="s">
        <v>47</v>
      </c>
      <c r="Q20" s="334" t="s">
        <v>47</v>
      </c>
    </row>
    <row r="21" spans="16:17" x14ac:dyDescent="0.55000000000000004">
      <c r="P21" s="334" t="s">
        <v>47</v>
      </c>
      <c r="Q21" s="334" t="s">
        <v>47</v>
      </c>
    </row>
    <row r="22" spans="16:17" x14ac:dyDescent="0.55000000000000004">
      <c r="P22" s="334" t="s">
        <v>47</v>
      </c>
      <c r="Q22" s="334" t="s">
        <v>47</v>
      </c>
    </row>
  </sheetData>
  <mergeCells count="3">
    <mergeCell ref="I8:J8"/>
    <mergeCell ref="I7:J7"/>
    <mergeCell ref="I6:J6"/>
  </mergeCells>
  <phoneticPr fontId="63"/>
  <hyperlinks>
    <hyperlink ref="A1" location="Item_DirectorsSenior_Auditors" display="Item_DirectorsSenior_Auditors" xr:uid="{00000000-0004-0000-0B00-000000000000}"/>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zoomScale="135" zoomScaleNormal="135" workbookViewId="0">
      <selection activeCell="B7" sqref="B7:E7"/>
    </sheetView>
  </sheetViews>
  <sheetFormatPr defaultColWidth="8.75" defaultRowHeight="18" x14ac:dyDescent="0.55000000000000004"/>
  <cols>
    <col min="1" max="1" width="80.75" customWidth="1"/>
    <col min="2" max="2" width="2.75" customWidth="1"/>
    <col min="3" max="3" width="9.75" customWidth="1"/>
    <col min="4" max="4" width="2.75" customWidth="1"/>
    <col min="5" max="5" width="9.75" customWidth="1"/>
  </cols>
  <sheetData>
    <row r="1" spans="1:6" x14ac:dyDescent="0.55000000000000004">
      <c r="A1" s="15" t="s">
        <v>151</v>
      </c>
    </row>
    <row r="3" spans="1:6" s="41" customFormat="1" x14ac:dyDescent="0.55000000000000004">
      <c r="A3"/>
    </row>
    <row r="4" spans="1:6" s="6" customFormat="1" ht="10.5" x14ac:dyDescent="0.25">
      <c r="A4" s="41"/>
      <c r="B4" s="183"/>
      <c r="C4" s="575" t="s">
        <v>152</v>
      </c>
      <c r="D4" s="575"/>
      <c r="E4" s="575"/>
      <c r="F4" s="597"/>
    </row>
    <row r="5" spans="1:6" s="41" customFormat="1" ht="10.5" x14ac:dyDescent="0.25">
      <c r="B5" s="183"/>
      <c r="C5" s="574" t="s">
        <v>153</v>
      </c>
      <c r="D5" s="574"/>
      <c r="E5" s="574"/>
      <c r="F5" s="597"/>
    </row>
    <row r="6" spans="1:6" s="41" customFormat="1" ht="10.5" x14ac:dyDescent="0.25">
      <c r="A6" s="188" t="s">
        <v>154</v>
      </c>
      <c r="B6" s="201" t="s">
        <v>20</v>
      </c>
      <c r="C6" s="9" t="s">
        <v>134</v>
      </c>
      <c r="D6" s="201" t="s">
        <v>20</v>
      </c>
      <c r="E6" s="9" t="s">
        <v>155</v>
      </c>
      <c r="F6" s="361"/>
    </row>
    <row r="7" spans="1:6" s="20" customFormat="1" ht="13" x14ac:dyDescent="0.3">
      <c r="A7" s="100" t="s">
        <v>156</v>
      </c>
      <c r="B7" s="334"/>
      <c r="C7" s="335"/>
      <c r="D7" s="334"/>
      <c r="E7" s="336"/>
      <c r="F7" s="335"/>
    </row>
    <row r="8" spans="1:6" s="20" customFormat="1" ht="13" x14ac:dyDescent="0.3">
      <c r="A8" s="347" t="s">
        <v>157</v>
      </c>
      <c r="B8" s="334"/>
      <c r="C8" s="345">
        <v>2034960</v>
      </c>
      <c r="D8" s="334"/>
      <c r="E8" s="381">
        <v>0.3711872754136038</v>
      </c>
      <c r="F8" s="334"/>
    </row>
    <row r="9" spans="1:6" s="20" customFormat="1" ht="13" x14ac:dyDescent="0.3">
      <c r="A9" s="347" t="s">
        <v>802</v>
      </c>
      <c r="B9" s="334"/>
      <c r="C9" s="345">
        <v>80000</v>
      </c>
      <c r="D9" s="334"/>
      <c r="E9" s="381">
        <v>1.4592415591996061E-2</v>
      </c>
      <c r="F9" s="334"/>
    </row>
    <row r="10" spans="1:6" s="20" customFormat="1" ht="13" x14ac:dyDescent="0.3">
      <c r="A10" s="347" t="s">
        <v>803</v>
      </c>
      <c r="B10" s="334"/>
      <c r="C10" s="345">
        <v>1200</v>
      </c>
      <c r="D10" s="334"/>
      <c r="E10" s="381" t="s">
        <v>158</v>
      </c>
      <c r="F10" s="334"/>
    </row>
    <row r="11" spans="1:6" s="20" customFormat="1" ht="13" x14ac:dyDescent="0.3">
      <c r="A11" s="347" t="s">
        <v>804</v>
      </c>
      <c r="B11" s="334"/>
      <c r="C11" s="345">
        <v>41000</v>
      </c>
      <c r="D11" s="334"/>
      <c r="E11" s="381" t="s">
        <v>158</v>
      </c>
      <c r="F11" s="334"/>
    </row>
    <row r="12" spans="1:6" s="20" customFormat="1" ht="13" x14ac:dyDescent="0.3">
      <c r="A12" s="347" t="s">
        <v>805</v>
      </c>
      <c r="B12" s="334"/>
      <c r="C12" s="345">
        <v>1200</v>
      </c>
      <c r="D12" s="334"/>
      <c r="E12" s="381" t="s">
        <v>158</v>
      </c>
      <c r="F12" s="334"/>
    </row>
    <row r="13" spans="1:6" s="20" customFormat="1" ht="13" x14ac:dyDescent="0.3">
      <c r="A13" s="347" t="s">
        <v>616</v>
      </c>
      <c r="B13" s="334"/>
      <c r="C13" s="345">
        <v>17500</v>
      </c>
      <c r="D13" s="334"/>
      <c r="E13" s="381" t="s">
        <v>158</v>
      </c>
      <c r="F13" s="334"/>
    </row>
    <row r="14" spans="1:6" s="20" customFormat="1" ht="13" x14ac:dyDescent="0.3">
      <c r="A14" s="347" t="s">
        <v>725</v>
      </c>
      <c r="B14" s="334"/>
      <c r="C14" s="345" t="s">
        <v>159</v>
      </c>
      <c r="D14" s="334"/>
      <c r="E14" s="381" t="s">
        <v>158</v>
      </c>
      <c r="F14" s="334"/>
    </row>
    <row r="15" spans="1:6" s="20" customFormat="1" ht="13" x14ac:dyDescent="0.3">
      <c r="A15" s="101" t="s">
        <v>615</v>
      </c>
      <c r="B15" s="334"/>
      <c r="C15" s="345">
        <f>SUM(C8:C13)</f>
        <v>2175860</v>
      </c>
      <c r="D15" s="334"/>
      <c r="E15" s="381">
        <v>0.39645039490724698</v>
      </c>
      <c r="F15" s="334"/>
    </row>
    <row r="16" spans="1:6" s="20" customFormat="1" ht="13" x14ac:dyDescent="0.3">
      <c r="A16" s="95" t="s">
        <v>160</v>
      </c>
      <c r="B16" s="335"/>
      <c r="C16" s="345" t="s">
        <v>47</v>
      </c>
      <c r="D16" s="335"/>
      <c r="E16" s="382"/>
      <c r="F16" s="335"/>
    </row>
    <row r="17" spans="1:6" s="20" customFormat="1" ht="13" x14ac:dyDescent="0.3">
      <c r="A17" s="347" t="s">
        <v>157</v>
      </c>
      <c r="B17" s="334"/>
      <c r="C17" s="345">
        <v>2034960</v>
      </c>
      <c r="D17" s="334"/>
      <c r="E17" s="381">
        <v>0.3711872754136038</v>
      </c>
      <c r="F17" s="334"/>
    </row>
    <row r="18" spans="1:6" x14ac:dyDescent="0.55000000000000004">
      <c r="E18" s="334" t="s">
        <v>47</v>
      </c>
    </row>
    <row r="19" spans="1:6" x14ac:dyDescent="0.55000000000000004">
      <c r="E19" s="334" t="s">
        <v>47</v>
      </c>
    </row>
  </sheetData>
  <mergeCells count="3">
    <mergeCell ref="F4:F5"/>
    <mergeCell ref="C4:E4"/>
    <mergeCell ref="C5:E5"/>
  </mergeCells>
  <phoneticPr fontId="63"/>
  <hyperlinks>
    <hyperlink ref="A1" location="Item_Shareholders_BeneficialOwners" display="Item_Shareholders_BeneficialOwners" xr:uid="{00000000-0004-0000-0C00-000000000000}"/>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
  <sheetViews>
    <sheetView workbookViewId="0">
      <selection activeCell="B7" sqref="B7:E7"/>
    </sheetView>
  </sheetViews>
  <sheetFormatPr defaultColWidth="8.75" defaultRowHeight="18" x14ac:dyDescent="0.55000000000000004"/>
  <cols>
    <col min="1" max="1" width="85.75" customWidth="1"/>
    <col min="2" max="2" width="2.75" style="10" customWidth="1"/>
    <col min="4" max="4" width="2.75" style="10" customWidth="1"/>
  </cols>
  <sheetData>
    <row r="1" spans="1:5" x14ac:dyDescent="0.55000000000000004">
      <c r="A1" s="15" t="s">
        <v>161</v>
      </c>
    </row>
    <row r="4" spans="1:5" s="41" customFormat="1" ht="10.5" x14ac:dyDescent="0.25">
      <c r="A4" s="344" t="s">
        <v>162</v>
      </c>
      <c r="B4" s="344" t="s">
        <v>47</v>
      </c>
      <c r="C4" s="344"/>
      <c r="D4" s="330" t="s">
        <v>47</v>
      </c>
      <c r="E4" s="344"/>
    </row>
    <row r="5" spans="1:5" s="41" customFormat="1" ht="10.5" x14ac:dyDescent="0.25">
      <c r="A5" s="188" t="s">
        <v>163</v>
      </c>
      <c r="B5" s="330"/>
      <c r="C5" s="8">
        <v>2023</v>
      </c>
      <c r="D5" s="330"/>
      <c r="E5" s="8">
        <v>2022</v>
      </c>
    </row>
    <row r="6" spans="1:5" s="20" customFormat="1" ht="13" x14ac:dyDescent="0.3">
      <c r="A6" s="348" t="s">
        <v>164</v>
      </c>
      <c r="B6" s="349"/>
      <c r="C6" s="350">
        <v>93742</v>
      </c>
      <c r="D6" s="350"/>
      <c r="E6" s="350">
        <v>68264</v>
      </c>
    </row>
    <row r="7" spans="1:5" s="20" customFormat="1" ht="13" x14ac:dyDescent="0.3">
      <c r="A7" s="347" t="s">
        <v>165</v>
      </c>
      <c r="B7" s="346"/>
      <c r="C7" s="345">
        <v>0</v>
      </c>
      <c r="D7" s="345"/>
      <c r="E7" s="345">
        <v>0</v>
      </c>
    </row>
    <row r="8" spans="1:5" s="20" customFormat="1" ht="13" x14ac:dyDescent="0.3">
      <c r="A8" s="348" t="s">
        <v>166</v>
      </c>
      <c r="B8" s="349"/>
      <c r="C8" s="350">
        <v>0</v>
      </c>
      <c r="D8" s="350"/>
      <c r="E8" s="350">
        <v>0</v>
      </c>
    </row>
    <row r="9" spans="1:5" s="20" customFormat="1" ht="13" x14ac:dyDescent="0.3">
      <c r="A9" s="347" t="s">
        <v>167</v>
      </c>
      <c r="B9" s="346"/>
      <c r="C9" s="345">
        <v>0</v>
      </c>
      <c r="D9" s="345"/>
      <c r="E9" s="345">
        <v>0</v>
      </c>
    </row>
  </sheetData>
  <phoneticPr fontId="63"/>
  <hyperlinks>
    <hyperlink ref="A1" location="Item_PrincipalAccountant_Milner" display="Item_PrincipalAccountant_Milner"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85961485641044"/>
  </sheetPr>
  <dimension ref="A1:J44"/>
  <sheetViews>
    <sheetView tabSelected="1" workbookViewId="0"/>
  </sheetViews>
  <sheetFormatPr defaultColWidth="8.75" defaultRowHeight="18" outlineLevelRow="1" x14ac:dyDescent="0.55000000000000004"/>
  <cols>
    <col min="1" max="1" width="41.83203125" style="13" customWidth="1"/>
    <col min="2" max="2" width="2.75" style="10" customWidth="1"/>
    <col min="3" max="3" width="1.75" style="10" customWidth="1"/>
    <col min="4" max="4" width="10.75" style="10" customWidth="1"/>
    <col min="5" max="5" width="2.75" style="10" customWidth="1"/>
    <col min="6" max="6" width="1.75" style="10" customWidth="1"/>
    <col min="7" max="7" width="8.6640625" style="10" customWidth="1"/>
    <col min="8" max="8" width="2.75" style="10" customWidth="1"/>
    <col min="9" max="9" width="1.75" style="10" customWidth="1"/>
    <col min="10" max="10" width="9.25" customWidth="1"/>
  </cols>
  <sheetData>
    <row r="1" spans="1:10" ht="22.5" x14ac:dyDescent="0.55000000000000004">
      <c r="A1" s="11" t="s">
        <v>824</v>
      </c>
    </row>
    <row r="2" spans="1:10" x14ac:dyDescent="0.55000000000000004">
      <c r="A2" s="12"/>
    </row>
    <row r="3" spans="1:10" s="14" customFormat="1" ht="13" x14ac:dyDescent="0.4">
      <c r="A3" s="195"/>
      <c r="B3" s="200"/>
      <c r="C3" s="599" t="str">
        <f>CONCATENATE("Years Ended ",FY_LongDate)</f>
        <v>Years Ended December 31, </v>
      </c>
      <c r="D3" s="599"/>
      <c r="E3" s="599"/>
      <c r="F3" s="599"/>
      <c r="G3" s="599"/>
      <c r="H3" s="599"/>
      <c r="I3" s="599"/>
      <c r="J3" s="599"/>
    </row>
    <row r="4" spans="1:10" s="14" customFormat="1" ht="13" x14ac:dyDescent="0.4">
      <c r="A4" s="195"/>
      <c r="B4" s="200" t="s">
        <v>20</v>
      </c>
      <c r="C4" s="598">
        <v>2023</v>
      </c>
      <c r="D4" s="598"/>
      <c r="E4" s="200" t="s">
        <v>20</v>
      </c>
      <c r="F4" s="362"/>
      <c r="G4" s="362">
        <v>2022</v>
      </c>
      <c r="H4" s="200" t="s">
        <v>20</v>
      </c>
      <c r="I4" s="362"/>
      <c r="J4" s="362">
        <v>2021</v>
      </c>
    </row>
    <row r="5" spans="1:10" s="116" customFormat="1" ht="13" x14ac:dyDescent="0.4">
      <c r="A5" s="368" t="s">
        <v>188</v>
      </c>
      <c r="B5" s="368"/>
      <c r="C5" s="368"/>
      <c r="D5" s="286"/>
      <c r="E5" s="368"/>
      <c r="F5" s="368"/>
      <c r="G5" s="286"/>
      <c r="H5" s="368"/>
      <c r="I5" s="368"/>
      <c r="J5" s="286"/>
    </row>
    <row r="6" spans="1:10" s="116" customFormat="1" ht="13" x14ac:dyDescent="0.4">
      <c r="A6" s="196" t="s">
        <v>818</v>
      </c>
      <c r="B6" s="368"/>
      <c r="C6" s="363" t="s">
        <v>30</v>
      </c>
      <c r="D6" s="210">
        <v>5656519</v>
      </c>
      <c r="E6" s="207"/>
      <c r="F6" s="385" t="s">
        <v>30</v>
      </c>
      <c r="G6" s="210">
        <v>5396294</v>
      </c>
      <c r="H6" s="207"/>
      <c r="I6" s="385" t="s">
        <v>30</v>
      </c>
      <c r="J6" s="210">
        <v>4006834</v>
      </c>
    </row>
    <row r="7" spans="1:10" s="116" customFormat="1" ht="13" x14ac:dyDescent="0.4">
      <c r="A7" s="196" t="s">
        <v>190</v>
      </c>
      <c r="B7" s="368"/>
      <c r="C7" s="363"/>
      <c r="D7" s="210">
        <v>971027</v>
      </c>
      <c r="E7" s="207"/>
      <c r="F7" s="385"/>
      <c r="G7" s="210">
        <v>1163998</v>
      </c>
      <c r="H7" s="207"/>
      <c r="I7" s="385"/>
      <c r="J7" s="210">
        <v>1359026</v>
      </c>
    </row>
    <row r="8" spans="1:10" s="116" customFormat="1" ht="13" x14ac:dyDescent="0.4">
      <c r="A8" s="196" t="s">
        <v>191</v>
      </c>
      <c r="B8" s="368"/>
      <c r="C8" s="363"/>
      <c r="D8" s="210">
        <v>200397</v>
      </c>
      <c r="E8" s="207"/>
      <c r="F8" s="385"/>
      <c r="G8" s="210">
        <v>393765</v>
      </c>
      <c r="H8" s="207"/>
      <c r="I8" s="385"/>
      <c r="J8" s="210">
        <v>43965</v>
      </c>
    </row>
    <row r="9" spans="1:10" s="116" customFormat="1" ht="13" x14ac:dyDescent="0.4">
      <c r="A9" s="197" t="s">
        <v>192</v>
      </c>
      <c r="B9" s="368"/>
      <c r="C9" s="403"/>
      <c r="D9" s="282">
        <v>6827943</v>
      </c>
      <c r="E9" s="207"/>
      <c r="F9" s="283"/>
      <c r="G9" s="282">
        <v>6954057</v>
      </c>
      <c r="H9" s="207"/>
      <c r="I9" s="283"/>
      <c r="J9" s="282">
        <v>5409825</v>
      </c>
    </row>
    <row r="10" spans="1:10" s="116" customFormat="1" ht="13" x14ac:dyDescent="0.4">
      <c r="A10" s="368" t="s">
        <v>193</v>
      </c>
      <c r="B10" s="368"/>
      <c r="C10" s="363"/>
      <c r="D10" s="210"/>
      <c r="E10" s="207"/>
      <c r="F10" s="385"/>
      <c r="G10" s="210"/>
      <c r="H10" s="207"/>
      <c r="I10" s="385"/>
      <c r="J10" s="210"/>
    </row>
    <row r="11" spans="1:10" s="116" customFormat="1" ht="13" x14ac:dyDescent="0.4">
      <c r="A11" s="196" t="s">
        <v>194</v>
      </c>
      <c r="B11" s="368"/>
      <c r="C11" s="363"/>
      <c r="D11" s="210">
        <v>4552408</v>
      </c>
      <c r="E11" s="207"/>
      <c r="F11" s="385"/>
      <c r="G11" s="210">
        <v>4129240</v>
      </c>
      <c r="H11" s="207"/>
      <c r="I11" s="385"/>
      <c r="J11" s="210">
        <v>3281781</v>
      </c>
    </row>
    <row r="12" spans="1:10" s="116" customFormat="1" ht="13" x14ac:dyDescent="0.4">
      <c r="A12" s="196" t="s">
        <v>195</v>
      </c>
      <c r="B12" s="368"/>
      <c r="C12" s="363"/>
      <c r="D12" s="210">
        <v>523330</v>
      </c>
      <c r="E12" s="207"/>
      <c r="F12" s="385"/>
      <c r="G12" s="210">
        <v>645733</v>
      </c>
      <c r="H12" s="207"/>
      <c r="I12" s="385"/>
      <c r="J12" s="210">
        <v>691286</v>
      </c>
    </row>
    <row r="13" spans="1:10" s="116" customFormat="1" ht="13" x14ac:dyDescent="0.4">
      <c r="A13" s="196" t="s">
        <v>196</v>
      </c>
      <c r="B13" s="368"/>
      <c r="C13" s="363"/>
      <c r="D13" s="210">
        <v>183337</v>
      </c>
      <c r="E13" s="207"/>
      <c r="F13" s="385"/>
      <c r="G13" s="210">
        <v>276627</v>
      </c>
      <c r="H13" s="207"/>
      <c r="I13" s="385"/>
      <c r="J13" s="210">
        <v>21347</v>
      </c>
    </row>
    <row r="14" spans="1:10" s="116" customFormat="1" ht="13" x14ac:dyDescent="0.4">
      <c r="A14" s="196" t="s">
        <v>197</v>
      </c>
      <c r="B14" s="368"/>
      <c r="C14" s="363"/>
      <c r="D14" s="210">
        <v>1960447</v>
      </c>
      <c r="E14" s="207"/>
      <c r="F14" s="385"/>
      <c r="G14" s="210">
        <v>1805490</v>
      </c>
      <c r="H14" s="207"/>
      <c r="I14" s="385"/>
      <c r="J14" s="210">
        <v>1822787</v>
      </c>
    </row>
    <row r="15" spans="1:10" s="116" customFormat="1" ht="13" x14ac:dyDescent="0.4">
      <c r="A15" s="196" t="s">
        <v>55</v>
      </c>
      <c r="B15" s="368"/>
      <c r="C15" s="363"/>
      <c r="D15" s="210" t="s">
        <v>171</v>
      </c>
      <c r="E15" s="207"/>
      <c r="F15" s="385"/>
      <c r="G15" s="210" t="s">
        <v>171</v>
      </c>
      <c r="H15" s="207"/>
      <c r="I15" s="385"/>
      <c r="J15" s="210">
        <v>63211</v>
      </c>
    </row>
    <row r="16" spans="1:10" s="116" customFormat="1" ht="13" x14ac:dyDescent="0.4">
      <c r="A16" s="197" t="s">
        <v>198</v>
      </c>
      <c r="B16" s="368"/>
      <c r="C16" s="402"/>
      <c r="D16" s="284">
        <v>7219522</v>
      </c>
      <c r="E16" s="207"/>
      <c r="F16" s="285"/>
      <c r="G16" s="284">
        <v>6857090</v>
      </c>
      <c r="H16" s="207"/>
      <c r="I16" s="285"/>
      <c r="J16" s="284">
        <v>5880412</v>
      </c>
    </row>
    <row r="17" spans="1:10" s="116" customFormat="1" ht="13" x14ac:dyDescent="0.4">
      <c r="A17" s="198" t="s">
        <v>335</v>
      </c>
      <c r="B17" s="368"/>
      <c r="C17" s="403"/>
      <c r="D17" s="282">
        <v>-391579</v>
      </c>
      <c r="E17" s="207"/>
      <c r="F17" s="283"/>
      <c r="G17" s="282">
        <v>96967</v>
      </c>
      <c r="H17" s="207"/>
      <c r="I17" s="283"/>
      <c r="J17" s="282">
        <v>-470587</v>
      </c>
    </row>
    <row r="18" spans="1:10" s="116" customFormat="1" ht="13" x14ac:dyDescent="0.4">
      <c r="A18" s="368" t="s">
        <v>647</v>
      </c>
      <c r="B18" s="368"/>
      <c r="C18" s="363"/>
      <c r="D18" s="210"/>
      <c r="E18" s="207"/>
      <c r="F18" s="385"/>
      <c r="G18" s="210"/>
      <c r="H18" s="207"/>
      <c r="I18" s="385"/>
      <c r="J18" s="210"/>
    </row>
    <row r="19" spans="1:10" s="116" customFormat="1" ht="13" x14ac:dyDescent="0.4">
      <c r="A19" s="196" t="s">
        <v>620</v>
      </c>
      <c r="B19" s="368"/>
      <c r="C19" s="363"/>
      <c r="D19" s="210">
        <v>2</v>
      </c>
      <c r="E19" s="207"/>
      <c r="F19" s="385"/>
      <c r="G19" s="210">
        <v>2</v>
      </c>
      <c r="H19" s="207"/>
      <c r="I19" s="385"/>
      <c r="J19" s="210">
        <v>2</v>
      </c>
    </row>
    <row r="20" spans="1:10" s="116" customFormat="1" ht="13" x14ac:dyDescent="0.4">
      <c r="A20" s="196" t="s">
        <v>199</v>
      </c>
      <c r="B20" s="368"/>
      <c r="C20" s="363"/>
      <c r="D20" s="210">
        <v>1111</v>
      </c>
      <c r="E20" s="207"/>
      <c r="F20" s="385"/>
      <c r="G20" s="210">
        <v>6072</v>
      </c>
      <c r="H20" s="207"/>
      <c r="I20" s="385"/>
      <c r="J20" s="210">
        <v>839</v>
      </c>
    </row>
    <row r="21" spans="1:10" s="116" customFormat="1" ht="13" x14ac:dyDescent="0.4">
      <c r="A21" s="196" t="s">
        <v>52</v>
      </c>
      <c r="B21" s="368"/>
      <c r="C21" s="363"/>
      <c r="D21" s="210">
        <v>-36868</v>
      </c>
      <c r="E21" s="207"/>
      <c r="F21" s="385"/>
      <c r="G21" s="210">
        <v>-9800</v>
      </c>
      <c r="H21" s="207"/>
      <c r="I21" s="385"/>
      <c r="J21" s="210">
        <v>-11950</v>
      </c>
    </row>
    <row r="22" spans="1:10" s="116" customFormat="1" ht="13" x14ac:dyDescent="0.4">
      <c r="A22" s="196" t="s">
        <v>816</v>
      </c>
      <c r="B22" s="368"/>
      <c r="C22" s="363"/>
      <c r="D22" s="210">
        <v>413678</v>
      </c>
      <c r="E22" s="207"/>
      <c r="F22" s="385"/>
      <c r="G22" s="210" t="s">
        <v>171</v>
      </c>
      <c r="H22" s="207"/>
      <c r="I22" s="385"/>
      <c r="J22" s="210" t="s">
        <v>171</v>
      </c>
    </row>
    <row r="23" spans="1:10" s="116" customFormat="1" ht="13" x14ac:dyDescent="0.4">
      <c r="A23" s="196" t="s">
        <v>200</v>
      </c>
      <c r="B23" s="368"/>
      <c r="C23" s="363"/>
      <c r="D23" s="210">
        <v>21376</v>
      </c>
      <c r="E23" s="207"/>
      <c r="F23" s="385"/>
      <c r="G23" s="210">
        <v>20625</v>
      </c>
      <c r="H23" s="207"/>
      <c r="I23" s="385"/>
      <c r="J23" s="210">
        <v>27846</v>
      </c>
    </row>
    <row r="24" spans="1:10" s="116" customFormat="1" ht="13" x14ac:dyDescent="0.4">
      <c r="A24" s="196" t="s">
        <v>817</v>
      </c>
      <c r="B24" s="368"/>
      <c r="C24" s="363"/>
      <c r="D24" s="210">
        <v>26825</v>
      </c>
      <c r="E24" s="207"/>
      <c r="F24" s="385"/>
      <c r="G24" s="210">
        <v>14830</v>
      </c>
      <c r="H24" s="207"/>
      <c r="I24" s="385"/>
      <c r="J24" s="210">
        <v>14992</v>
      </c>
    </row>
    <row r="25" spans="1:10" s="116" customFormat="1" ht="13" x14ac:dyDescent="0.4">
      <c r="A25" s="368" t="s">
        <v>201</v>
      </c>
      <c r="B25" s="368"/>
      <c r="C25" s="363"/>
      <c r="D25" s="210">
        <v>-13923</v>
      </c>
      <c r="E25" s="207"/>
      <c r="F25" s="385"/>
      <c r="G25" s="210">
        <v>51078</v>
      </c>
      <c r="H25" s="207"/>
      <c r="I25" s="385"/>
      <c r="J25" s="210">
        <v>24377</v>
      </c>
    </row>
    <row r="26" spans="1:10" s="116" customFormat="1" ht="13" x14ac:dyDescent="0.4">
      <c r="A26" s="197" t="s">
        <v>793</v>
      </c>
      <c r="B26" s="368"/>
      <c r="C26" s="403"/>
      <c r="D26" s="282">
        <v>412201</v>
      </c>
      <c r="E26" s="207"/>
      <c r="F26" s="283"/>
      <c r="G26" s="282">
        <v>82807</v>
      </c>
      <c r="H26" s="207"/>
      <c r="I26" s="283"/>
      <c r="J26" s="282">
        <v>56106</v>
      </c>
    </row>
    <row r="27" spans="1:10" s="116" customFormat="1" ht="13" x14ac:dyDescent="0.4">
      <c r="A27" s="368" t="s">
        <v>794</v>
      </c>
      <c r="B27" s="368"/>
      <c r="C27" s="363"/>
      <c r="D27" s="210">
        <v>20622</v>
      </c>
      <c r="E27" s="207"/>
      <c r="F27" s="385"/>
      <c r="G27" s="210">
        <v>179774</v>
      </c>
      <c r="H27" s="207"/>
      <c r="I27" s="385"/>
      <c r="J27" s="210">
        <v>-414481</v>
      </c>
    </row>
    <row r="28" spans="1:10" s="116" customFormat="1" ht="13" x14ac:dyDescent="0.4">
      <c r="A28" s="368"/>
      <c r="B28" s="368"/>
      <c r="C28" s="363"/>
      <c r="D28" s="210"/>
      <c r="E28" s="207"/>
      <c r="F28" s="385"/>
      <c r="G28" s="210"/>
      <c r="H28" s="207"/>
      <c r="I28" s="385"/>
      <c r="J28" s="210"/>
    </row>
    <row r="29" spans="1:10" s="116" customFormat="1" ht="13" x14ac:dyDescent="0.4">
      <c r="A29" s="368" t="s">
        <v>795</v>
      </c>
      <c r="B29" s="368"/>
      <c r="C29" s="363"/>
      <c r="D29" s="210">
        <v>-94427</v>
      </c>
      <c r="E29" s="207"/>
      <c r="F29" s="385"/>
      <c r="G29" s="210">
        <v>30809</v>
      </c>
      <c r="H29" s="207"/>
      <c r="I29" s="385"/>
      <c r="J29" s="210">
        <v>576250</v>
      </c>
    </row>
    <row r="30" spans="1:10" s="116" customFormat="1" ht="13" x14ac:dyDescent="0.4">
      <c r="A30" s="368"/>
      <c r="B30" s="368"/>
      <c r="C30" s="363"/>
      <c r="D30" s="210"/>
      <c r="E30" s="207"/>
      <c r="F30" s="385"/>
      <c r="G30" s="210"/>
      <c r="H30" s="207"/>
      <c r="I30" s="385"/>
      <c r="J30" s="210"/>
    </row>
    <row r="31" spans="1:10" s="116" customFormat="1" ht="13" hidden="1" outlineLevel="1" x14ac:dyDescent="0.4">
      <c r="A31" s="368" t="s">
        <v>203</v>
      </c>
      <c r="B31" s="368"/>
      <c r="C31" s="363"/>
      <c r="D31" s="210" t="s">
        <v>171</v>
      </c>
      <c r="E31" s="207"/>
      <c r="F31" s="385"/>
      <c r="G31" s="210" t="s">
        <v>171</v>
      </c>
      <c r="H31" s="207"/>
      <c r="I31" s="385"/>
      <c r="J31" s="210" t="s">
        <v>171</v>
      </c>
    </row>
    <row r="32" spans="1:10" s="116" customFormat="1" ht="13" hidden="1" outlineLevel="1" x14ac:dyDescent="0.4">
      <c r="A32" s="368"/>
      <c r="B32" s="368"/>
      <c r="C32" s="363"/>
      <c r="D32" s="210"/>
      <c r="E32" s="207"/>
      <c r="F32" s="385"/>
      <c r="G32" s="210"/>
      <c r="H32" s="207"/>
      <c r="I32" s="385"/>
      <c r="J32" s="210"/>
    </row>
    <row r="33" spans="1:10" s="116" customFormat="1" ht="18" customHeight="1" collapsed="1" x14ac:dyDescent="0.4">
      <c r="A33" s="368" t="s">
        <v>712</v>
      </c>
      <c r="B33" s="368"/>
      <c r="C33" s="363"/>
      <c r="D33" s="210">
        <v>115049</v>
      </c>
      <c r="E33" s="207" t="s">
        <v>181</v>
      </c>
      <c r="F33" s="385"/>
      <c r="G33" s="210">
        <v>148965</v>
      </c>
      <c r="H33" s="207"/>
      <c r="I33" s="385"/>
      <c r="J33" s="210">
        <v>-990731</v>
      </c>
    </row>
    <row r="34" spans="1:10" s="116" customFormat="1" ht="18" customHeight="1" outlineLevel="1" x14ac:dyDescent="0.4">
      <c r="A34" s="368" t="s">
        <v>808</v>
      </c>
      <c r="B34" s="368"/>
      <c r="C34" s="403"/>
      <c r="D34" s="282">
        <v>-355</v>
      </c>
      <c r="E34" s="207"/>
      <c r="F34" s="283"/>
      <c r="G34" s="282" t="s">
        <v>171</v>
      </c>
      <c r="H34" s="207"/>
      <c r="I34" s="283"/>
      <c r="J34" s="282" t="s">
        <v>171</v>
      </c>
    </row>
    <row r="35" spans="1:10" s="116" customFormat="1" ht="18" customHeight="1" outlineLevel="1" thickBot="1" x14ac:dyDescent="0.45">
      <c r="A35" s="368" t="s">
        <v>809</v>
      </c>
      <c r="B35" s="368"/>
      <c r="C35" s="386" t="s">
        <v>30</v>
      </c>
      <c r="D35" s="397">
        <v>115404</v>
      </c>
      <c r="E35" s="207"/>
      <c r="F35" s="386" t="s">
        <v>30</v>
      </c>
      <c r="G35" s="397">
        <v>148965</v>
      </c>
      <c r="H35" s="207"/>
      <c r="I35" s="386" t="s">
        <v>30</v>
      </c>
      <c r="J35" s="397">
        <v>-990731</v>
      </c>
    </row>
    <row r="36" spans="1:10" s="116" customFormat="1" ht="13.5" thickTop="1" x14ac:dyDescent="0.4">
      <c r="A36" s="368"/>
      <c r="B36" s="368"/>
      <c r="C36" s="363"/>
      <c r="D36" s="210"/>
      <c r="E36" s="207"/>
      <c r="F36" s="385"/>
      <c r="G36" s="210"/>
      <c r="H36" s="207"/>
      <c r="I36" s="385"/>
      <c r="J36" s="210"/>
    </row>
    <row r="37" spans="1:10" s="116" customFormat="1" ht="13" x14ac:dyDescent="0.4">
      <c r="A37" s="368" t="s">
        <v>718</v>
      </c>
      <c r="B37" s="368"/>
      <c r="C37" s="363"/>
      <c r="D37" s="210"/>
      <c r="E37" s="207"/>
      <c r="F37" s="210"/>
      <c r="G37" s="210"/>
      <c r="H37" s="207"/>
      <c r="I37" s="210"/>
      <c r="J37" s="210"/>
    </row>
    <row r="38" spans="1:10" s="116" customFormat="1" ht="13.5" thickBot="1" x14ac:dyDescent="0.45">
      <c r="A38" s="196" t="s">
        <v>204</v>
      </c>
      <c r="B38" s="368"/>
      <c r="C38" s="199" t="s">
        <v>30</v>
      </c>
      <c r="D38" s="290">
        <v>23.64</v>
      </c>
      <c r="E38" s="207"/>
      <c r="F38" s="397" t="s">
        <v>30</v>
      </c>
      <c r="G38" s="290">
        <v>30.54</v>
      </c>
      <c r="H38" s="207"/>
      <c r="I38" s="397" t="s">
        <v>30</v>
      </c>
      <c r="J38" s="290">
        <v>-203.13</v>
      </c>
    </row>
    <row r="39" spans="1:10" s="116" customFormat="1" ht="14" thickTop="1" thickBot="1" x14ac:dyDescent="0.45">
      <c r="A39" s="103" t="s">
        <v>205</v>
      </c>
      <c r="B39" s="201"/>
      <c r="C39" s="118" t="s">
        <v>30</v>
      </c>
      <c r="D39" s="291">
        <v>22.34</v>
      </c>
      <c r="E39" s="202"/>
      <c r="F39" s="150" t="s">
        <v>30</v>
      </c>
      <c r="G39" s="291">
        <v>27.23</v>
      </c>
      <c r="H39" s="202"/>
      <c r="I39" s="150" t="s">
        <v>30</v>
      </c>
      <c r="J39" s="291">
        <v>-203.13</v>
      </c>
    </row>
    <row r="40" spans="1:10" s="116" customFormat="1" ht="13.5" thickTop="1" x14ac:dyDescent="0.4">
      <c r="A40" s="201"/>
      <c r="B40" s="201"/>
      <c r="C40" s="405"/>
      <c r="D40" s="205"/>
      <c r="E40" s="202"/>
      <c r="F40" s="205"/>
      <c r="G40" s="205"/>
      <c r="H40" s="202"/>
      <c r="I40" s="205"/>
      <c r="J40" s="205"/>
    </row>
    <row r="41" spans="1:10" s="116" customFormat="1" ht="13" x14ac:dyDescent="0.4">
      <c r="A41" s="201" t="s">
        <v>206</v>
      </c>
      <c r="B41" s="201"/>
      <c r="C41" s="405"/>
      <c r="D41" s="205"/>
      <c r="E41" s="202"/>
      <c r="F41" s="205"/>
      <c r="G41" s="205"/>
      <c r="H41" s="202"/>
      <c r="I41" s="205"/>
      <c r="J41" s="205"/>
    </row>
    <row r="42" spans="1:10" s="116" customFormat="1" ht="13.5" thickBot="1" x14ac:dyDescent="0.45">
      <c r="A42" s="105" t="s">
        <v>204</v>
      </c>
      <c r="B42" s="201"/>
      <c r="C42" s="118"/>
      <c r="D42" s="146">
        <v>4882501</v>
      </c>
      <c r="E42" s="202"/>
      <c r="F42" s="150"/>
      <c r="G42" s="146">
        <v>4877405</v>
      </c>
      <c r="H42" s="202"/>
      <c r="I42" s="150"/>
      <c r="J42" s="146">
        <v>4877405</v>
      </c>
    </row>
    <row r="43" spans="1:10" s="116" customFormat="1" ht="14" thickTop="1" thickBot="1" x14ac:dyDescent="0.45">
      <c r="A43" s="103" t="s">
        <v>205</v>
      </c>
      <c r="B43" s="201"/>
      <c r="C43" s="118"/>
      <c r="D43" s="150">
        <v>5166653</v>
      </c>
      <c r="E43" s="202"/>
      <c r="F43" s="150"/>
      <c r="G43" s="150">
        <v>5470655</v>
      </c>
      <c r="H43" s="202"/>
      <c r="I43" s="150"/>
      <c r="J43" s="150">
        <v>4877405</v>
      </c>
    </row>
    <row r="44" spans="1:10" ht="18.5" thickTop="1" x14ac:dyDescent="0.55000000000000004"/>
  </sheetData>
  <mergeCells count="2">
    <mergeCell ref="C4:D4"/>
    <mergeCell ref="C3:J3"/>
  </mergeCells>
  <phoneticPr fontId="63"/>
  <hyperlinks>
    <hyperlink ref="A1" location="FS_IncomeStatement" display="FS_IncomeStatement" xr:uid="{00000000-0004-0000-0F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85961485641044"/>
  </sheetPr>
  <dimension ref="A1:J8"/>
  <sheetViews>
    <sheetView workbookViewId="0">
      <selection activeCell="A14" sqref="A14"/>
    </sheetView>
  </sheetViews>
  <sheetFormatPr defaultColWidth="9.08203125" defaultRowHeight="14" x14ac:dyDescent="0.3"/>
  <cols>
    <col min="1" max="1" width="85.75" style="16" customWidth="1"/>
    <col min="2" max="2" width="2.75" style="17" customWidth="1"/>
    <col min="3" max="3" width="10.75" style="17" customWidth="1"/>
    <col min="4" max="4" width="2.75" style="17" customWidth="1"/>
    <col min="5" max="5" width="1.75" style="17" customWidth="1"/>
    <col min="6" max="6" width="10.75" style="16" customWidth="1"/>
    <col min="7" max="7" width="2.75" style="17" customWidth="1"/>
    <col min="8" max="8" width="1.75" style="17" customWidth="1"/>
    <col min="9" max="9" width="10.75" style="16" customWidth="1"/>
    <col min="10" max="10" width="1.75" style="16" customWidth="1"/>
    <col min="11" max="16384" width="9.08203125" style="16"/>
  </cols>
  <sheetData>
    <row r="1" spans="1:10" ht="17.5" x14ac:dyDescent="0.35">
      <c r="A1" s="22" t="s">
        <v>208</v>
      </c>
    </row>
    <row r="2" spans="1:10" x14ac:dyDescent="0.3">
      <c r="A2" s="23"/>
    </row>
    <row r="3" spans="1:10" s="19" customFormat="1" ht="10.5" customHeight="1" x14ac:dyDescent="0.25">
      <c r="A3" s="39"/>
      <c r="B3" s="595" t="str">
        <f>CONCATENATE("Years Ended ",FY_LongDate)</f>
        <v>Years Ended December 31, </v>
      </c>
      <c r="C3" s="595"/>
      <c r="D3" s="595"/>
      <c r="E3" s="595"/>
      <c r="F3" s="595"/>
      <c r="G3" s="595"/>
      <c r="H3" s="595"/>
      <c r="I3" s="595"/>
      <c r="J3" s="288" t="s">
        <v>168</v>
      </c>
    </row>
    <row r="4" spans="1:10" s="19" customFormat="1" ht="10.5" x14ac:dyDescent="0.25">
      <c r="A4" s="39"/>
      <c r="B4" s="600">
        <v>2022</v>
      </c>
      <c r="C4" s="600"/>
      <c r="D4" s="438"/>
      <c r="E4" s="595">
        <v>2021</v>
      </c>
      <c r="F4" s="595"/>
      <c r="G4" s="181" t="s">
        <v>20</v>
      </c>
      <c r="H4" s="595">
        <v>2020</v>
      </c>
      <c r="I4" s="595"/>
      <c r="J4" s="180" t="s">
        <v>168</v>
      </c>
    </row>
    <row r="5" spans="1:10" s="41" customFormat="1" ht="10.5" x14ac:dyDescent="0.25">
      <c r="A5" s="201" t="s">
        <v>719</v>
      </c>
      <c r="B5" s="215" t="s">
        <v>170</v>
      </c>
      <c r="C5" s="210">
        <v>99781</v>
      </c>
      <c r="D5" s="201"/>
      <c r="E5" s="215" t="s">
        <v>170</v>
      </c>
      <c r="F5" s="204">
        <v>-990731</v>
      </c>
      <c r="G5" s="202"/>
      <c r="H5" s="145" t="s">
        <v>170</v>
      </c>
      <c r="I5" s="204">
        <v>-539170</v>
      </c>
      <c r="J5" s="102"/>
    </row>
    <row r="6" spans="1:10" s="41" customFormat="1" ht="10.5" x14ac:dyDescent="0.25">
      <c r="A6" s="103" t="s">
        <v>209</v>
      </c>
      <c r="B6" s="201"/>
      <c r="C6" s="398" t="s">
        <v>171</v>
      </c>
      <c r="D6" s="201"/>
      <c r="E6" s="201"/>
      <c r="F6" s="271" t="s">
        <v>171</v>
      </c>
      <c r="G6" s="202"/>
      <c r="H6" s="202"/>
      <c r="I6" s="205" t="s">
        <v>171</v>
      </c>
      <c r="J6" s="102"/>
    </row>
    <row r="7" spans="1:10" s="41" customFormat="1" ht="11" thickBot="1" x14ac:dyDescent="0.3">
      <c r="A7" s="215" t="s">
        <v>720</v>
      </c>
      <c r="B7" s="258" t="s">
        <v>170</v>
      </c>
      <c r="C7" s="211">
        <v>99781</v>
      </c>
      <c r="D7" s="201"/>
      <c r="E7" s="258" t="s">
        <v>170</v>
      </c>
      <c r="F7" s="257">
        <v>-990731</v>
      </c>
      <c r="G7" s="202"/>
      <c r="H7" s="256" t="s">
        <v>170</v>
      </c>
      <c r="I7" s="257">
        <v>-539170</v>
      </c>
      <c r="J7" s="102"/>
    </row>
    <row r="8" spans="1:10" ht="14.5" thickTop="1" x14ac:dyDescent="0.3"/>
  </sheetData>
  <mergeCells count="4">
    <mergeCell ref="B3:I3"/>
    <mergeCell ref="E4:F4"/>
    <mergeCell ref="H4:I4"/>
    <mergeCell ref="B4:C4"/>
  </mergeCells>
  <phoneticPr fontId="63"/>
  <hyperlinks>
    <hyperlink ref="A1" location="FS_ComprehensiveIncome" display="FS_ComprehensiveIncome" xr:uid="{00000000-0004-0000-10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85961485641044"/>
  </sheetPr>
  <dimension ref="A1:AE21"/>
  <sheetViews>
    <sheetView topLeftCell="B8" zoomScale="110" zoomScaleNormal="110" workbookViewId="0">
      <selection activeCell="A14" sqref="A14"/>
    </sheetView>
  </sheetViews>
  <sheetFormatPr defaultColWidth="9.08203125" defaultRowHeight="14" outlineLevelCol="1" x14ac:dyDescent="0.3"/>
  <cols>
    <col min="1" max="1" width="34.83203125" style="21" customWidth="1"/>
    <col min="2" max="2" width="2.75" style="212" customWidth="1"/>
    <col min="3" max="3" width="10.25" style="16" customWidth="1"/>
    <col min="4" max="4" width="2.75" style="17" customWidth="1"/>
    <col min="5" max="5" width="1.75" style="17" customWidth="1"/>
    <col min="6" max="6" width="11.75" style="16" customWidth="1"/>
    <col min="7" max="7" width="2.75" style="17" customWidth="1"/>
    <col min="8" max="8" width="11.25" style="16" customWidth="1"/>
    <col min="9" max="9" width="2.75" style="17" customWidth="1"/>
    <col min="10" max="10" width="1.75" style="17" customWidth="1"/>
    <col min="11" max="11" width="10.75" style="16" customWidth="1"/>
    <col min="12" max="12" width="2.75" style="17" customWidth="1"/>
    <col min="13" max="13" width="10.75" style="16" customWidth="1"/>
    <col min="14" max="14" width="2.75" style="17" customWidth="1"/>
    <col min="15" max="15" width="1.75" style="17" customWidth="1"/>
    <col min="16" max="16" width="10.25" style="16" customWidth="1"/>
    <col min="17" max="17" width="2.75" style="17" customWidth="1"/>
    <col min="18" max="18" width="1.75" style="17" customWidth="1"/>
    <col min="19" max="19" width="10.75" style="16" customWidth="1"/>
    <col min="20" max="20" width="2.75" style="17" hidden="1" customWidth="1" outlineLevel="1"/>
    <col min="21" max="21" width="1.75" style="17" hidden="1" customWidth="1" outlineLevel="1"/>
    <col min="22" max="22" width="13.25" style="16" hidden="1" customWidth="1" outlineLevel="1"/>
    <col min="23" max="23" width="2.75" style="17" customWidth="1" collapsed="1"/>
    <col min="24" max="24" width="1.75" style="17" customWidth="1"/>
    <col min="25" max="25" width="10.75" style="16" customWidth="1"/>
    <col min="26" max="26" width="2.75" style="16" customWidth="1" outlineLevel="1"/>
    <col min="27" max="27" width="1.75" style="17" customWidth="1" outlineLevel="1"/>
    <col min="28" max="28" width="10.75" style="16" customWidth="1" outlineLevel="1"/>
    <col min="29" max="29" width="2.75" style="16" customWidth="1"/>
    <col min="30" max="30" width="1.75" style="16" customWidth="1"/>
    <col min="31" max="31" width="10.75" style="16" customWidth="1"/>
    <col min="32" max="32" width="2.75" style="16" customWidth="1"/>
    <col min="33" max="33" width="1.75" style="16" customWidth="1"/>
    <col min="34" max="34" width="10.75" style="16" customWidth="1"/>
    <col min="35" max="35" width="2.75" style="16" customWidth="1"/>
    <col min="36" max="36" width="1.75" style="16" customWidth="1"/>
    <col min="37" max="37" width="10.75" style="16" customWidth="1"/>
    <col min="38" max="38" width="2.75" style="16" customWidth="1"/>
    <col min="39" max="39" width="1.75" style="16" customWidth="1"/>
    <col min="40" max="40" width="16.75" style="16" customWidth="1"/>
    <col min="41" max="41" width="2.75" style="16" customWidth="1"/>
    <col min="42" max="42" width="1.75" style="16" customWidth="1"/>
    <col min="43" max="43" width="16.75" style="16" customWidth="1"/>
    <col min="44" max="44" width="2.75" style="16" customWidth="1"/>
    <col min="45" max="45" width="1.75" style="16" customWidth="1"/>
    <col min="46" max="46" width="10.75" style="16" customWidth="1"/>
    <col min="47" max="47" width="1.75" style="16" customWidth="1"/>
    <col min="48" max="16384" width="9.08203125" style="16"/>
  </cols>
  <sheetData>
    <row r="1" spans="1:31" ht="17.5" x14ac:dyDescent="0.3">
      <c r="A1" s="15" t="s">
        <v>210</v>
      </c>
      <c r="B1" s="5"/>
    </row>
    <row r="2" spans="1:31" x14ac:dyDescent="0.3">
      <c r="A2" s="18"/>
      <c r="B2" s="35"/>
    </row>
    <row r="6" spans="1:31" x14ac:dyDescent="0.3">
      <c r="A6" s="209"/>
      <c r="B6" s="368"/>
      <c r="C6" s="209"/>
      <c r="D6" s="368"/>
      <c r="E6" s="368"/>
      <c r="F6" s="209"/>
      <c r="G6" s="368"/>
      <c r="H6" s="602"/>
      <c r="I6" s="602"/>
      <c r="J6" s="602"/>
      <c r="K6" s="602"/>
      <c r="L6" s="368"/>
      <c r="M6" s="602"/>
      <c r="N6" s="602"/>
      <c r="O6" s="602"/>
      <c r="P6" s="602"/>
      <c r="Q6" s="368"/>
      <c r="R6" s="368"/>
      <c r="S6" s="209"/>
      <c r="T6" s="368"/>
      <c r="U6" s="368"/>
      <c r="V6" s="209"/>
      <c r="W6" s="368"/>
      <c r="X6" s="368"/>
      <c r="Y6" s="209"/>
      <c r="Z6" s="209"/>
      <c r="AA6" s="368"/>
      <c r="AB6" s="209"/>
      <c r="AC6" s="209"/>
      <c r="AD6" s="209"/>
      <c r="AE6" s="209"/>
    </row>
    <row r="7" spans="1:31" x14ac:dyDescent="0.3">
      <c r="A7" s="209"/>
      <c r="B7" s="368"/>
      <c r="C7" s="601" t="s">
        <v>211</v>
      </c>
      <c r="D7" s="601"/>
      <c r="E7" s="601"/>
      <c r="F7" s="601"/>
      <c r="G7" s="368"/>
      <c r="H7" s="601" t="s">
        <v>212</v>
      </c>
      <c r="I7" s="601"/>
      <c r="J7" s="601"/>
      <c r="K7" s="601"/>
      <c r="L7" s="368"/>
      <c r="M7" s="601" t="s">
        <v>213</v>
      </c>
      <c r="N7" s="601"/>
      <c r="O7" s="601"/>
      <c r="P7" s="601"/>
      <c r="Q7" s="368"/>
      <c r="R7" s="368"/>
      <c r="S7" s="209"/>
      <c r="T7" s="368"/>
      <c r="U7" s="368"/>
      <c r="V7" s="209"/>
      <c r="W7" s="368"/>
      <c r="X7" s="368"/>
      <c r="Y7" s="209"/>
      <c r="Z7" s="209"/>
      <c r="AA7" s="368"/>
      <c r="AB7" s="209"/>
      <c r="AC7" s="209"/>
      <c r="AD7" s="209"/>
      <c r="AE7" s="209"/>
    </row>
    <row r="8" spans="1:31" ht="45.75" customHeight="1" x14ac:dyDescent="0.3">
      <c r="A8" s="368"/>
      <c r="B8" s="181" t="s">
        <v>20</v>
      </c>
      <c r="C8" s="363" t="s">
        <v>214</v>
      </c>
      <c r="D8" s="181" t="s">
        <v>20</v>
      </c>
      <c r="E8" s="603" t="s">
        <v>215</v>
      </c>
      <c r="F8" s="603"/>
      <c r="G8" s="181" t="s">
        <v>20</v>
      </c>
      <c r="H8" s="363" t="s">
        <v>214</v>
      </c>
      <c r="I8" s="181" t="s">
        <v>20</v>
      </c>
      <c r="J8" s="604" t="s">
        <v>215</v>
      </c>
      <c r="K8" s="604"/>
      <c r="L8" s="181" t="s">
        <v>20</v>
      </c>
      <c r="M8" s="363" t="s">
        <v>214</v>
      </c>
      <c r="N8" s="181" t="s">
        <v>20</v>
      </c>
      <c r="O8" s="604" t="s">
        <v>215</v>
      </c>
      <c r="P8" s="604"/>
      <c r="Q8" s="181" t="s">
        <v>20</v>
      </c>
      <c r="R8" s="601" t="s">
        <v>216</v>
      </c>
      <c r="S8" s="601"/>
      <c r="T8" s="181" t="s">
        <v>20</v>
      </c>
      <c r="U8" s="601" t="s">
        <v>217</v>
      </c>
      <c r="V8" s="601"/>
      <c r="W8" s="181" t="s">
        <v>20</v>
      </c>
      <c r="X8" s="601" t="s">
        <v>820</v>
      </c>
      <c r="Y8" s="601"/>
      <c r="Z8" s="181" t="s">
        <v>20</v>
      </c>
      <c r="AA8" s="601" t="s">
        <v>624</v>
      </c>
      <c r="AB8" s="601"/>
      <c r="AC8" s="181" t="s">
        <v>20</v>
      </c>
      <c r="AD8" s="601" t="s">
        <v>72</v>
      </c>
      <c r="AE8" s="601"/>
    </row>
    <row r="9" spans="1:31" x14ac:dyDescent="0.3">
      <c r="A9" s="368" t="s">
        <v>811</v>
      </c>
      <c r="B9" s="368"/>
      <c r="C9" s="284">
        <v>4915000</v>
      </c>
      <c r="D9" s="207"/>
      <c r="E9" s="388" t="s">
        <v>30</v>
      </c>
      <c r="F9" s="284">
        <v>1179313</v>
      </c>
      <c r="G9" s="207"/>
      <c r="H9" s="284">
        <v>1</v>
      </c>
      <c r="I9" s="207"/>
      <c r="J9" s="388" t="s">
        <v>30</v>
      </c>
      <c r="K9" s="284">
        <v>100</v>
      </c>
      <c r="L9" s="207"/>
      <c r="M9" s="284">
        <v>92500</v>
      </c>
      <c r="N9" s="207"/>
      <c r="O9" s="388" t="s">
        <v>30</v>
      </c>
      <c r="P9" s="284">
        <v>-3000</v>
      </c>
      <c r="Q9" s="207"/>
      <c r="R9" s="388" t="s">
        <v>30</v>
      </c>
      <c r="S9" s="284">
        <v>1018146</v>
      </c>
      <c r="T9" s="207"/>
      <c r="U9" s="388" t="s">
        <v>30</v>
      </c>
      <c r="V9" s="439" t="s">
        <v>219</v>
      </c>
      <c r="W9" s="208"/>
      <c r="X9" s="387" t="s">
        <v>30</v>
      </c>
      <c r="Y9" s="284">
        <v>-1703302</v>
      </c>
      <c r="Z9" s="208"/>
      <c r="AA9" s="387" t="s">
        <v>30</v>
      </c>
      <c r="AB9" s="284" t="s">
        <v>171</v>
      </c>
      <c r="AC9" s="208"/>
      <c r="AD9" s="387" t="s">
        <v>30</v>
      </c>
      <c r="AE9" s="387">
        <v>491257</v>
      </c>
    </row>
    <row r="10" spans="1:31" ht="21" x14ac:dyDescent="0.3">
      <c r="A10" s="368" t="s">
        <v>810</v>
      </c>
      <c r="B10" s="368"/>
      <c r="C10" s="210">
        <v>60000</v>
      </c>
      <c r="D10" s="207"/>
      <c r="E10" s="207"/>
      <c r="F10" s="210">
        <v>43821</v>
      </c>
      <c r="G10" s="207"/>
      <c r="H10" s="210" t="s">
        <v>171</v>
      </c>
      <c r="I10" s="207"/>
      <c r="J10" s="207"/>
      <c r="K10" s="210" t="s">
        <v>171</v>
      </c>
      <c r="L10" s="207"/>
      <c r="M10" s="210" t="s">
        <v>171</v>
      </c>
      <c r="N10" s="207"/>
      <c r="O10" s="207"/>
      <c r="P10" s="210" t="s">
        <v>171</v>
      </c>
      <c r="Q10" s="207"/>
      <c r="R10" s="207"/>
      <c r="S10" s="210">
        <v>43821</v>
      </c>
      <c r="T10" s="207"/>
      <c r="U10" s="207"/>
      <c r="V10" s="398"/>
      <c r="W10" s="208"/>
      <c r="X10" s="208"/>
      <c r="Y10" s="210" t="s">
        <v>171</v>
      </c>
      <c r="Z10" s="208"/>
      <c r="AA10" s="208"/>
      <c r="AB10" s="210" t="s">
        <v>171</v>
      </c>
      <c r="AC10" s="208"/>
      <c r="AD10" s="208"/>
      <c r="AE10" s="208">
        <v>87642</v>
      </c>
    </row>
    <row r="11" spans="1:31" x14ac:dyDescent="0.3">
      <c r="A11" s="368" t="s">
        <v>218</v>
      </c>
      <c r="B11" s="368"/>
      <c r="C11" s="210" t="s">
        <v>171</v>
      </c>
      <c r="D11" s="207"/>
      <c r="E11" s="207"/>
      <c r="F11" s="210" t="s">
        <v>171</v>
      </c>
      <c r="G11" s="207"/>
      <c r="H11" s="210" t="s">
        <v>171</v>
      </c>
      <c r="I11" s="207"/>
      <c r="J11" s="207"/>
      <c r="K11" s="210" t="s">
        <v>171</v>
      </c>
      <c r="L11" s="207"/>
      <c r="M11" s="210" t="s">
        <v>171</v>
      </c>
      <c r="N11" s="207"/>
      <c r="O11" s="207"/>
      <c r="P11" s="210" t="s">
        <v>171</v>
      </c>
      <c r="Q11" s="207"/>
      <c r="R11" s="207"/>
      <c r="S11" s="210" t="s">
        <v>171</v>
      </c>
      <c r="T11" s="207"/>
      <c r="U11" s="207"/>
      <c r="V11" s="398"/>
      <c r="W11" s="208"/>
      <c r="X11" s="208"/>
      <c r="Y11" s="210">
        <v>-990731</v>
      </c>
      <c r="Z11" s="208"/>
      <c r="AA11" s="208"/>
      <c r="AB11" s="210" t="s">
        <v>171</v>
      </c>
      <c r="AC11" s="208"/>
      <c r="AD11" s="208"/>
      <c r="AE11" s="208">
        <v>-990731</v>
      </c>
    </row>
    <row r="12" spans="1:31" x14ac:dyDescent="0.3">
      <c r="A12" s="368" t="s">
        <v>622</v>
      </c>
      <c r="B12" s="368"/>
      <c r="C12" s="210" t="s">
        <v>171</v>
      </c>
      <c r="D12" s="207"/>
      <c r="E12" s="207"/>
      <c r="F12" s="210" t="s">
        <v>171</v>
      </c>
      <c r="G12" s="207"/>
      <c r="H12" s="210" t="s">
        <v>171</v>
      </c>
      <c r="I12" s="207"/>
      <c r="J12" s="207"/>
      <c r="K12" s="210" t="s">
        <v>171</v>
      </c>
      <c r="L12" s="207"/>
      <c r="M12" s="210" t="s">
        <v>171</v>
      </c>
      <c r="N12" s="207"/>
      <c r="O12" s="207"/>
      <c r="P12" s="210" t="s">
        <v>171</v>
      </c>
      <c r="Q12" s="207"/>
      <c r="R12" s="207"/>
      <c r="S12" s="210">
        <v>196853</v>
      </c>
      <c r="T12" s="207"/>
      <c r="U12" s="207"/>
      <c r="V12" s="398"/>
      <c r="W12" s="208"/>
      <c r="X12" s="208"/>
      <c r="Y12" s="210" t="s">
        <v>171</v>
      </c>
      <c r="Z12" s="208"/>
      <c r="AA12" s="208"/>
      <c r="AB12" s="210" t="s">
        <v>171</v>
      </c>
      <c r="AC12" s="208"/>
      <c r="AD12" s="208"/>
      <c r="AE12" s="208">
        <v>196853</v>
      </c>
    </row>
    <row r="13" spans="1:31" x14ac:dyDescent="0.3">
      <c r="A13" s="368" t="s">
        <v>812</v>
      </c>
      <c r="B13" s="368"/>
      <c r="C13" s="210" t="s">
        <v>171</v>
      </c>
      <c r="D13" s="207"/>
      <c r="E13" s="207"/>
      <c r="F13" s="210" t="s">
        <v>171</v>
      </c>
      <c r="G13" s="207"/>
      <c r="H13" s="210" t="s">
        <v>171</v>
      </c>
      <c r="I13" s="207"/>
      <c r="J13" s="207"/>
      <c r="K13" s="210" t="s">
        <v>171</v>
      </c>
      <c r="L13" s="207"/>
      <c r="M13" s="210" t="s">
        <v>171</v>
      </c>
      <c r="N13" s="207"/>
      <c r="O13" s="207"/>
      <c r="P13" s="210" t="s">
        <v>171</v>
      </c>
      <c r="Q13" s="207"/>
      <c r="R13" s="207"/>
      <c r="S13" s="210">
        <v>6636</v>
      </c>
      <c r="T13" s="207"/>
      <c r="U13" s="207"/>
      <c r="V13" s="398"/>
      <c r="W13" s="208"/>
      <c r="X13" s="208"/>
      <c r="Y13" s="210" t="s">
        <v>171</v>
      </c>
      <c r="Z13" s="208"/>
      <c r="AA13" s="208"/>
      <c r="AB13" s="210" t="s">
        <v>171</v>
      </c>
      <c r="AC13" s="208"/>
      <c r="AD13" s="208"/>
      <c r="AE13" s="208">
        <v>6636</v>
      </c>
    </row>
    <row r="14" spans="1:31" x14ac:dyDescent="0.3">
      <c r="A14" s="368" t="s">
        <v>623</v>
      </c>
      <c r="B14" s="368"/>
      <c r="C14" s="284">
        <v>4975000</v>
      </c>
      <c r="D14" s="207"/>
      <c r="E14" s="388" t="s">
        <v>30</v>
      </c>
      <c r="F14" s="284">
        <v>1223134</v>
      </c>
      <c r="G14" s="207"/>
      <c r="H14" s="284">
        <v>1</v>
      </c>
      <c r="I14" s="207"/>
      <c r="J14" s="388" t="s">
        <v>30</v>
      </c>
      <c r="K14" s="284">
        <v>100</v>
      </c>
      <c r="L14" s="207"/>
      <c r="M14" s="284">
        <v>92500</v>
      </c>
      <c r="N14" s="207"/>
      <c r="O14" s="388" t="s">
        <v>30</v>
      </c>
      <c r="P14" s="284">
        <v>-3000</v>
      </c>
      <c r="Q14" s="207"/>
      <c r="R14" s="388" t="s">
        <v>30</v>
      </c>
      <c r="S14" s="284">
        <v>1265456</v>
      </c>
      <c r="T14" s="207"/>
      <c r="U14" s="388" t="s">
        <v>30</v>
      </c>
      <c r="V14" s="439" t="s">
        <v>219</v>
      </c>
      <c r="W14" s="208"/>
      <c r="X14" s="387" t="s">
        <v>30</v>
      </c>
      <c r="Y14" s="284">
        <v>-2694033</v>
      </c>
      <c r="Z14" s="208"/>
      <c r="AA14" s="387" t="s">
        <v>30</v>
      </c>
      <c r="AB14" s="284" t="s">
        <v>171</v>
      </c>
      <c r="AC14" s="208"/>
      <c r="AD14" s="387" t="s">
        <v>30</v>
      </c>
      <c r="AE14" s="387">
        <v>-208343</v>
      </c>
    </row>
    <row r="15" spans="1:31" x14ac:dyDescent="0.3">
      <c r="A15" s="368" t="s">
        <v>684</v>
      </c>
      <c r="B15" s="368"/>
      <c r="C15" s="210" t="s">
        <v>171</v>
      </c>
      <c r="D15" s="207"/>
      <c r="E15" s="207"/>
      <c r="F15" s="210" t="s">
        <v>171</v>
      </c>
      <c r="G15" s="207"/>
      <c r="H15" s="210" t="s">
        <v>171</v>
      </c>
      <c r="I15" s="207"/>
      <c r="J15" s="207"/>
      <c r="K15" s="210" t="s">
        <v>171</v>
      </c>
      <c r="L15" s="207"/>
      <c r="M15" s="210" t="s">
        <v>171</v>
      </c>
      <c r="N15" s="207"/>
      <c r="O15" s="207"/>
      <c r="P15" s="210" t="s">
        <v>171</v>
      </c>
      <c r="Q15" s="207"/>
      <c r="R15" s="207"/>
      <c r="S15" s="210" t="s">
        <v>171</v>
      </c>
      <c r="T15" s="207"/>
      <c r="U15" s="207"/>
      <c r="V15" s="210" t="s">
        <v>171</v>
      </c>
      <c r="W15" s="208"/>
      <c r="X15" s="208"/>
      <c r="Y15" s="210">
        <v>148965</v>
      </c>
      <c r="Z15" s="208"/>
      <c r="AA15" s="208"/>
      <c r="AB15" s="210" t="s">
        <v>171</v>
      </c>
      <c r="AC15" s="208"/>
      <c r="AD15" s="208"/>
      <c r="AE15" s="210">
        <v>148965</v>
      </c>
    </row>
    <row r="16" spans="1:31" ht="18" x14ac:dyDescent="0.55000000000000004">
      <c r="A16" s="209" t="s">
        <v>724</v>
      </c>
      <c r="B16" s="368"/>
      <c r="C16" s="284">
        <v>4975000</v>
      </c>
      <c r="D16" s="207"/>
      <c r="E16" s="388" t="s">
        <v>30</v>
      </c>
      <c r="F16" s="387">
        <v>1223134</v>
      </c>
      <c r="G16" s="207"/>
      <c r="H16" s="284">
        <v>1</v>
      </c>
      <c r="I16" s="207"/>
      <c r="J16" s="388" t="s">
        <v>30</v>
      </c>
      <c r="K16" s="284">
        <v>100</v>
      </c>
      <c r="L16" s="207"/>
      <c r="M16" s="387">
        <v>92500</v>
      </c>
      <c r="N16" s="207"/>
      <c r="O16" s="388" t="s">
        <v>30</v>
      </c>
      <c r="P16" s="387">
        <v>-3000</v>
      </c>
      <c r="Q16" s="207"/>
      <c r="R16" s="388" t="s">
        <v>30</v>
      </c>
      <c r="S16" s="284">
        <v>1265456</v>
      </c>
      <c r="T16" s="207"/>
      <c r="U16" s="388" t="s">
        <v>30</v>
      </c>
      <c r="V16" s="284" t="s">
        <v>219</v>
      </c>
      <c r="W16" s="208"/>
      <c r="X16" s="387" t="s">
        <v>30</v>
      </c>
      <c r="Y16" s="284">
        <v>-2545068</v>
      </c>
      <c r="Z16" s="208"/>
      <c r="AA16" s="387" t="s">
        <v>30</v>
      </c>
      <c r="AB16" s="518" t="s">
        <v>171</v>
      </c>
      <c r="AC16" s="208"/>
      <c r="AD16" s="387" t="s">
        <v>30</v>
      </c>
      <c r="AE16" s="387">
        <v>-59378</v>
      </c>
    </row>
    <row r="17" spans="1:31" ht="18" x14ac:dyDescent="0.55000000000000004">
      <c r="A17" s="368" t="s">
        <v>752</v>
      </c>
      <c r="B17" s="368"/>
      <c r="C17" s="484" t="s">
        <v>171</v>
      </c>
      <c r="D17" s="484"/>
      <c r="E17" s="484"/>
      <c r="F17" s="208">
        <v>-1203234</v>
      </c>
      <c r="G17"/>
      <c r="H17" s="484" t="s">
        <v>171</v>
      </c>
      <c r="I17"/>
      <c r="J17"/>
      <c r="K17" s="484" t="s">
        <v>171</v>
      </c>
      <c r="L17"/>
      <c r="M17" s="484" t="s">
        <v>171</v>
      </c>
      <c r="N17"/>
      <c r="O17"/>
      <c r="P17" s="484" t="s">
        <v>171</v>
      </c>
      <c r="Q17"/>
      <c r="R17"/>
      <c r="S17" s="208">
        <v>-1306707</v>
      </c>
      <c r="T17"/>
      <c r="U17"/>
      <c r="V17" s="484"/>
      <c r="W17"/>
      <c r="X17"/>
      <c r="Y17" s="208">
        <v>2509941</v>
      </c>
      <c r="Z17"/>
      <c r="AA17"/>
      <c r="AB17" s="484" t="s">
        <v>171</v>
      </c>
      <c r="AC17"/>
      <c r="AD17"/>
      <c r="AE17" s="484" t="s">
        <v>171</v>
      </c>
    </row>
    <row r="18" spans="1:31" ht="18" x14ac:dyDescent="0.55000000000000004">
      <c r="A18" s="368" t="s">
        <v>684</v>
      </c>
      <c r="B18" s="368"/>
      <c r="C18" s="210" t="s">
        <v>171</v>
      </c>
      <c r="D18" s="484"/>
      <c r="E18" s="484"/>
      <c r="F18" s="484" t="s">
        <v>171</v>
      </c>
      <c r="G18"/>
      <c r="H18" s="484" t="s">
        <v>171</v>
      </c>
      <c r="I18"/>
      <c r="J18"/>
      <c r="K18" s="484" t="s">
        <v>171</v>
      </c>
      <c r="L18"/>
      <c r="M18" s="484" t="s">
        <v>171</v>
      </c>
      <c r="N18"/>
      <c r="O18"/>
      <c r="P18" s="484" t="s">
        <v>171</v>
      </c>
      <c r="Q18"/>
      <c r="R18"/>
      <c r="S18" s="484" t="s">
        <v>171</v>
      </c>
      <c r="T18"/>
      <c r="U18"/>
      <c r="V18" s="484"/>
      <c r="W18"/>
      <c r="X18"/>
      <c r="Y18" s="210">
        <v>115404</v>
      </c>
      <c r="Z18"/>
      <c r="AA18"/>
      <c r="AB18" s="208">
        <v>-355</v>
      </c>
      <c r="AC18"/>
      <c r="AD18"/>
      <c r="AE18" s="210">
        <v>115049</v>
      </c>
    </row>
    <row r="19" spans="1:31" ht="18" x14ac:dyDescent="0.55000000000000004">
      <c r="A19" s="368" t="s">
        <v>773</v>
      </c>
      <c r="B19" s="368"/>
      <c r="C19" s="484" t="s">
        <v>171</v>
      </c>
      <c r="D19" s="210"/>
      <c r="E19" s="210"/>
      <c r="F19" s="210" t="s">
        <v>171</v>
      </c>
      <c r="G19" s="207"/>
      <c r="H19" s="210" t="s">
        <v>171</v>
      </c>
      <c r="I19" s="207"/>
      <c r="J19" s="207"/>
      <c r="K19" s="210" t="s">
        <v>171</v>
      </c>
      <c r="L19" s="207"/>
      <c r="M19" s="210" t="s">
        <v>171</v>
      </c>
      <c r="N19" s="207"/>
      <c r="O19" s="207"/>
      <c r="P19" s="210" t="s">
        <v>171</v>
      </c>
      <c r="Q19" s="207"/>
      <c r="R19" s="207"/>
      <c r="S19" s="210">
        <v>154852.60699999999</v>
      </c>
      <c r="T19" s="207"/>
      <c r="U19" s="207"/>
      <c r="V19" s="210" t="s">
        <v>171</v>
      </c>
      <c r="W19" s="208"/>
      <c r="X19" s="208"/>
      <c r="Y19" s="484" t="s">
        <v>171</v>
      </c>
      <c r="Z19" s="208"/>
      <c r="AA19" s="208"/>
      <c r="AB19" s="210">
        <v>5437.393</v>
      </c>
      <c r="AC19" s="208"/>
      <c r="AD19" s="208"/>
      <c r="AE19" s="210">
        <v>160290</v>
      </c>
    </row>
    <row r="20" spans="1:31" ht="14.25" customHeight="1" thickBot="1" x14ac:dyDescent="0.35">
      <c r="A20" s="209" t="s">
        <v>751</v>
      </c>
      <c r="B20" s="368"/>
      <c r="C20" s="211">
        <v>4975000</v>
      </c>
      <c r="D20" s="207"/>
      <c r="E20" s="252" t="s">
        <v>30</v>
      </c>
      <c r="F20" s="546">
        <v>19900</v>
      </c>
      <c r="G20" s="207"/>
      <c r="H20" s="211">
        <v>1</v>
      </c>
      <c r="I20" s="207"/>
      <c r="J20" s="252" t="s">
        <v>30</v>
      </c>
      <c r="K20" s="211">
        <v>100</v>
      </c>
      <c r="L20" s="207"/>
      <c r="M20" s="546">
        <v>92500</v>
      </c>
      <c r="N20" s="207"/>
      <c r="O20" s="252" t="s">
        <v>30</v>
      </c>
      <c r="P20" s="546">
        <v>-3000</v>
      </c>
      <c r="Q20" s="207"/>
      <c r="R20" s="252" t="s">
        <v>30</v>
      </c>
      <c r="S20" s="211">
        <v>113602</v>
      </c>
      <c r="T20" s="207"/>
      <c r="U20" s="388" t="s">
        <v>30</v>
      </c>
      <c r="V20" s="284" t="s">
        <v>219</v>
      </c>
      <c r="W20" s="208"/>
      <c r="X20" s="546" t="s">
        <v>30</v>
      </c>
      <c r="Y20" s="211">
        <v>80277</v>
      </c>
      <c r="Z20" s="208"/>
      <c r="AA20" s="546" t="s">
        <v>30</v>
      </c>
      <c r="AB20" s="546">
        <v>5082.393</v>
      </c>
      <c r="AC20" s="208"/>
      <c r="AD20" s="546" t="s">
        <v>30</v>
      </c>
      <c r="AE20" s="546">
        <v>215961</v>
      </c>
    </row>
    <row r="21" spans="1:31" ht="14.5" thickTop="1" x14ac:dyDescent="0.3"/>
  </sheetData>
  <mergeCells count="13">
    <mergeCell ref="X8:Y8"/>
    <mergeCell ref="AD8:AE8"/>
    <mergeCell ref="C7:F7"/>
    <mergeCell ref="U8:V8"/>
    <mergeCell ref="H6:K6"/>
    <mergeCell ref="H7:K7"/>
    <mergeCell ref="M6:P6"/>
    <mergeCell ref="M7:P7"/>
    <mergeCell ref="E8:F8"/>
    <mergeCell ref="J8:K8"/>
    <mergeCell ref="O8:P8"/>
    <mergeCell ref="R8:S8"/>
    <mergeCell ref="AA8:AB8"/>
  </mergeCells>
  <phoneticPr fontId="63"/>
  <hyperlinks>
    <hyperlink ref="A1" location="FS_Equity" display="FS_Equity" xr:uid="{00000000-0004-0000-11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85961485641044"/>
  </sheetPr>
  <dimension ref="A1:H9"/>
  <sheetViews>
    <sheetView workbookViewId="0">
      <selection activeCell="A25" sqref="A25"/>
    </sheetView>
  </sheetViews>
  <sheetFormatPr defaultColWidth="9.08203125" defaultRowHeight="14" x14ac:dyDescent="0.3"/>
  <cols>
    <col min="1" max="1" width="65.75" style="18" customWidth="1"/>
    <col min="2" max="2" width="2.75" style="17" customWidth="1"/>
    <col min="3" max="3" width="10.75" style="16" customWidth="1"/>
    <col min="4" max="4" width="2.75" style="16" customWidth="1"/>
    <col min="5" max="5" width="10.75" style="16" customWidth="1"/>
    <col min="6" max="6" width="2.75" style="17" customWidth="1"/>
    <col min="7" max="7" width="10.75" style="16" customWidth="1"/>
    <col min="8" max="8" width="1.75" style="16" customWidth="1"/>
    <col min="9" max="16384" width="9.08203125" style="16"/>
  </cols>
  <sheetData>
    <row r="1" spans="1:8" ht="17.5" x14ac:dyDescent="0.3">
      <c r="A1" s="24" t="s">
        <v>226</v>
      </c>
    </row>
    <row r="3" spans="1:8" s="19" customFormat="1" ht="10.5" x14ac:dyDescent="0.25">
      <c r="A3" s="25"/>
      <c r="B3" s="30"/>
      <c r="C3" s="605" t="s">
        <v>95</v>
      </c>
      <c r="D3" s="605"/>
      <c r="E3" s="605"/>
      <c r="F3" s="605"/>
      <c r="G3" s="605"/>
      <c r="H3" s="364" t="s">
        <v>168</v>
      </c>
    </row>
    <row r="4" spans="1:8" s="19" customFormat="1" ht="10.5" x14ac:dyDescent="0.25">
      <c r="A4" s="25"/>
      <c r="B4" s="30"/>
      <c r="C4" s="606" t="s">
        <v>227</v>
      </c>
      <c r="D4" s="606"/>
      <c r="E4" s="606"/>
      <c r="F4" s="606"/>
      <c r="G4" s="606"/>
      <c r="H4" s="364" t="s">
        <v>168</v>
      </c>
    </row>
    <row r="5" spans="1:8" s="19" customFormat="1" ht="10.5" x14ac:dyDescent="0.25">
      <c r="A5" s="25"/>
      <c r="B5" s="30" t="s">
        <v>20</v>
      </c>
      <c r="C5" s="365">
        <v>2023</v>
      </c>
      <c r="D5" s="364"/>
      <c r="E5" s="365">
        <v>2022</v>
      </c>
      <c r="F5" s="30" t="s">
        <v>20</v>
      </c>
      <c r="G5" s="365">
        <v>2021</v>
      </c>
      <c r="H5" s="364" t="s">
        <v>168</v>
      </c>
    </row>
    <row r="6" spans="1:8" s="20" customFormat="1" ht="13" x14ac:dyDescent="0.3">
      <c r="A6" s="26" t="s">
        <v>228</v>
      </c>
      <c r="B6" s="137" t="s">
        <v>168</v>
      </c>
      <c r="C6" s="210">
        <v>217</v>
      </c>
      <c r="D6" s="351"/>
      <c r="E6" s="210">
        <v>199</v>
      </c>
      <c r="G6" s="440">
        <v>188</v>
      </c>
      <c r="H6" s="137"/>
    </row>
    <row r="7" spans="1:8" s="20" customFormat="1" ht="13" x14ac:dyDescent="0.3">
      <c r="A7" s="26" t="s">
        <v>229</v>
      </c>
      <c r="B7" s="137" t="s">
        <v>168</v>
      </c>
      <c r="C7" s="210">
        <v>97</v>
      </c>
      <c r="D7" s="351"/>
      <c r="E7" s="210">
        <v>113</v>
      </c>
      <c r="G7" s="440">
        <v>124</v>
      </c>
      <c r="H7" s="137"/>
    </row>
    <row r="8" spans="1:8" s="20" customFormat="1" ht="13.5" thickBot="1" x14ac:dyDescent="0.35">
      <c r="A8" s="28" t="s">
        <v>72</v>
      </c>
      <c r="B8" s="137" t="s">
        <v>168</v>
      </c>
      <c r="C8" s="211">
        <v>314</v>
      </c>
      <c r="D8" s="351"/>
      <c r="E8" s="211">
        <v>312</v>
      </c>
      <c r="G8" s="441">
        <v>312</v>
      </c>
      <c r="H8" s="137"/>
    </row>
    <row r="9" spans="1:8" ht="14.5" thickTop="1" x14ac:dyDescent="0.3"/>
  </sheetData>
  <mergeCells count="2">
    <mergeCell ref="C3:G3"/>
    <mergeCell ref="C4:G4"/>
  </mergeCells>
  <phoneticPr fontId="63"/>
  <hyperlinks>
    <hyperlink ref="A1" location="Notes_AccPolicies_TotalSalons" display="Notes_AccPolicies_TotalSalons" xr:uid="{00000000-0004-0000-1400-000000000000}"/>
  </hyperlink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C3EF-FD6E-4BB6-9B8B-FA31134372A9}">
  <sheetPr>
    <tabColor theme="9" tint="0.79985961485641044"/>
  </sheetPr>
  <dimension ref="A1:H29"/>
  <sheetViews>
    <sheetView workbookViewId="0">
      <selection activeCell="A25" sqref="A25"/>
    </sheetView>
  </sheetViews>
  <sheetFormatPr defaultColWidth="9.08203125" defaultRowHeight="14" outlineLevelRow="1" x14ac:dyDescent="0.3"/>
  <cols>
    <col min="1" max="1" width="65.75" style="18" customWidth="1"/>
    <col min="2" max="3" width="1.75" style="17" customWidth="1"/>
    <col min="4" max="4" width="16.08203125" style="16" customWidth="1"/>
    <col min="5" max="5" width="2.75" style="16" customWidth="1"/>
    <col min="6" max="6" width="1.75" style="17" customWidth="1"/>
    <col min="7" max="7" width="10.75" style="16" customWidth="1"/>
    <col min="8" max="8" width="1.75" style="16" customWidth="1"/>
    <col min="9" max="16384" width="9.08203125" style="16"/>
  </cols>
  <sheetData>
    <row r="1" spans="1:8" ht="18" x14ac:dyDescent="0.55000000000000004">
      <c r="A1" s="380" t="s">
        <v>629</v>
      </c>
    </row>
    <row r="3" spans="1:8" s="19" customFormat="1" x14ac:dyDescent="0.3">
      <c r="A3" s="18"/>
      <c r="B3" s="17"/>
      <c r="C3" s="17"/>
      <c r="D3" s="16"/>
      <c r="E3" s="16"/>
      <c r="F3" s="17"/>
      <c r="G3" s="16"/>
      <c r="H3" s="364" t="s">
        <v>168</v>
      </c>
    </row>
    <row r="4" spans="1:8" s="19" customFormat="1" x14ac:dyDescent="0.3">
      <c r="A4" s="368"/>
      <c r="B4" s="368"/>
      <c r="C4" s="607" t="s">
        <v>231</v>
      </c>
      <c r="D4" s="608"/>
      <c r="E4" s="16"/>
      <c r="F4" s="16"/>
      <c r="G4" s="17"/>
      <c r="H4" s="364" t="s">
        <v>168</v>
      </c>
    </row>
    <row r="5" spans="1:8" s="19" customFormat="1" ht="30" customHeight="1" x14ac:dyDescent="0.3">
      <c r="A5" s="368"/>
      <c r="B5" s="368"/>
      <c r="C5" s="609" t="s">
        <v>232</v>
      </c>
      <c r="D5" s="610"/>
      <c r="E5" s="16"/>
      <c r="F5" s="16"/>
      <c r="G5" s="17"/>
      <c r="H5" s="364" t="s">
        <v>168</v>
      </c>
    </row>
    <row r="6" spans="1:8" s="20" customFormat="1" x14ac:dyDescent="0.3">
      <c r="A6" s="368" t="s">
        <v>686</v>
      </c>
      <c r="B6" s="368"/>
      <c r="C6" s="286" t="s">
        <v>30</v>
      </c>
      <c r="D6" s="391">
        <v>81802</v>
      </c>
      <c r="E6" s="16"/>
      <c r="F6" s="16"/>
      <c r="G6" s="17"/>
      <c r="H6" s="137"/>
    </row>
    <row r="7" spans="1:8" s="20" customFormat="1" x14ac:dyDescent="0.3">
      <c r="A7" s="368" t="s">
        <v>701</v>
      </c>
      <c r="B7" s="368"/>
      <c r="C7" s="286"/>
      <c r="D7" s="391">
        <v>49573</v>
      </c>
      <c r="E7" s="16"/>
      <c r="F7" s="16"/>
      <c r="G7" s="17"/>
      <c r="H7" s="137"/>
    </row>
    <row r="8" spans="1:8" s="20" customFormat="1" x14ac:dyDescent="0.3">
      <c r="A8" s="368" t="s">
        <v>173</v>
      </c>
      <c r="B8" s="368"/>
      <c r="C8" s="286"/>
      <c r="D8" s="391">
        <v>5408</v>
      </c>
      <c r="E8" s="16"/>
      <c r="F8" s="16"/>
      <c r="G8" s="17"/>
      <c r="H8" s="137"/>
    </row>
    <row r="9" spans="1:8" s="20" customFormat="1" x14ac:dyDescent="0.3">
      <c r="A9" s="368" t="s">
        <v>174</v>
      </c>
      <c r="B9" s="368"/>
      <c r="C9" s="286"/>
      <c r="D9" s="391">
        <v>2234</v>
      </c>
      <c r="E9" s="16"/>
      <c r="F9" s="16"/>
      <c r="G9" s="17"/>
      <c r="H9" s="137"/>
    </row>
    <row r="10" spans="1:8" s="20" customFormat="1" x14ac:dyDescent="0.3">
      <c r="A10" s="368" t="s">
        <v>702</v>
      </c>
      <c r="B10" s="368"/>
      <c r="C10" s="368"/>
      <c r="D10" s="391">
        <v>39232</v>
      </c>
      <c r="E10" s="16"/>
      <c r="F10" s="16"/>
      <c r="G10" s="17"/>
      <c r="H10" s="137"/>
    </row>
    <row r="11" spans="1:8" s="20" customFormat="1" x14ac:dyDescent="0.3">
      <c r="A11" s="368" t="s">
        <v>689</v>
      </c>
      <c r="B11" s="368"/>
      <c r="C11" s="368"/>
      <c r="D11" s="391">
        <v>240000</v>
      </c>
      <c r="E11" s="16"/>
      <c r="F11" s="16"/>
      <c r="G11" s="17"/>
      <c r="H11" s="137"/>
    </row>
    <row r="12" spans="1:8" s="20" customFormat="1" x14ac:dyDescent="0.3">
      <c r="A12" s="368" t="s">
        <v>703</v>
      </c>
      <c r="B12" s="368"/>
      <c r="C12" s="368"/>
      <c r="D12" s="391">
        <v>202196</v>
      </c>
      <c r="E12" s="16"/>
      <c r="F12" s="16"/>
      <c r="G12" s="17"/>
      <c r="H12" s="137"/>
    </row>
    <row r="13" spans="1:8" s="20" customFormat="1" x14ac:dyDescent="0.3">
      <c r="A13" s="368" t="s">
        <v>687</v>
      </c>
      <c r="B13" s="368"/>
      <c r="C13" s="504"/>
      <c r="D13" s="505">
        <v>68497</v>
      </c>
      <c r="E13" s="16"/>
      <c r="F13" s="16"/>
      <c r="G13" s="17"/>
      <c r="H13" s="137"/>
    </row>
    <row r="14" spans="1:8" s="20" customFormat="1" x14ac:dyDescent="0.3">
      <c r="A14" s="196" t="s">
        <v>234</v>
      </c>
      <c r="B14" s="196"/>
      <c r="C14" s="506"/>
      <c r="D14" s="507">
        <v>688942</v>
      </c>
      <c r="E14" s="16"/>
      <c r="F14" s="16"/>
      <c r="G14" s="17"/>
      <c r="H14" s="137"/>
    </row>
    <row r="15" spans="1:8" s="20" customFormat="1" x14ac:dyDescent="0.3">
      <c r="A15" s="368" t="s">
        <v>179</v>
      </c>
      <c r="B15" s="196"/>
      <c r="C15" s="286"/>
      <c r="D15" s="393">
        <v>-6041</v>
      </c>
      <c r="E15" s="16"/>
      <c r="F15" s="16"/>
      <c r="G15" s="17"/>
      <c r="H15" s="137"/>
    </row>
    <row r="16" spans="1:8" s="20" customFormat="1" x14ac:dyDescent="0.3">
      <c r="A16" s="368" t="s">
        <v>626</v>
      </c>
      <c r="B16" s="196"/>
      <c r="C16" s="286"/>
      <c r="D16" s="393">
        <v>-42168</v>
      </c>
      <c r="E16" s="16"/>
      <c r="F16" s="16"/>
      <c r="G16" s="17"/>
      <c r="H16" s="137"/>
    </row>
    <row r="17" spans="1:8" s="20" customFormat="1" x14ac:dyDescent="0.3">
      <c r="A17" s="368" t="s">
        <v>700</v>
      </c>
      <c r="B17" s="196"/>
      <c r="C17" s="286"/>
      <c r="D17" s="393">
        <v>-148000</v>
      </c>
      <c r="E17" s="16"/>
      <c r="F17" s="16"/>
      <c r="G17" s="17"/>
      <c r="H17" s="137"/>
    </row>
    <row r="18" spans="1:8" s="20" customFormat="1" x14ac:dyDescent="0.3">
      <c r="A18" s="368" t="s">
        <v>627</v>
      </c>
      <c r="B18" s="196"/>
      <c r="C18" s="286"/>
      <c r="D18" s="393">
        <v>-201076</v>
      </c>
      <c r="E18" s="16"/>
      <c r="F18" s="16"/>
      <c r="G18" s="17"/>
      <c r="H18" s="137"/>
    </row>
    <row r="19" spans="1:8" s="20" customFormat="1" x14ac:dyDescent="0.3">
      <c r="A19" s="368" t="s">
        <v>679</v>
      </c>
      <c r="B19" s="196"/>
      <c r="C19" s="286"/>
      <c r="D19" s="393">
        <v>-249263</v>
      </c>
      <c r="E19" s="16"/>
      <c r="F19" s="16"/>
      <c r="G19" s="17"/>
      <c r="H19" s="137"/>
    </row>
    <row r="20" spans="1:8" s="20" customFormat="1" x14ac:dyDescent="0.3">
      <c r="A20" s="368" t="s">
        <v>185</v>
      </c>
      <c r="B20" s="368"/>
      <c r="C20" s="286"/>
      <c r="D20" s="393">
        <v>-14147</v>
      </c>
      <c r="E20" s="16"/>
      <c r="F20" s="16"/>
      <c r="G20" s="17"/>
      <c r="H20" s="137"/>
    </row>
    <row r="21" spans="1:8" s="20" customFormat="1" x14ac:dyDescent="0.3">
      <c r="A21" s="368" t="s">
        <v>670</v>
      </c>
      <c r="B21" s="368"/>
      <c r="C21" s="508"/>
      <c r="D21" s="509">
        <v>-73488</v>
      </c>
      <c r="E21" s="16"/>
      <c r="F21" s="16"/>
      <c r="G21" s="17"/>
      <c r="H21" s="137"/>
    </row>
    <row r="22" spans="1:8" s="20" customFormat="1" x14ac:dyDescent="0.3">
      <c r="A22" s="196" t="s">
        <v>709</v>
      </c>
      <c r="B22" s="196"/>
      <c r="C22" s="506"/>
      <c r="D22" s="510">
        <v>-734183</v>
      </c>
      <c r="E22" s="16"/>
      <c r="F22" s="16"/>
      <c r="G22" s="17"/>
      <c r="H22" s="137"/>
    </row>
    <row r="23" spans="1:8" s="20" customFormat="1" hidden="1" outlineLevel="1" x14ac:dyDescent="0.3">
      <c r="A23" s="196" t="s">
        <v>696</v>
      </c>
      <c r="B23" s="196"/>
      <c r="C23" s="506"/>
      <c r="D23" s="510"/>
      <c r="E23" s="16"/>
      <c r="F23" s="16"/>
      <c r="G23" s="17"/>
      <c r="H23" s="137"/>
    </row>
    <row r="24" spans="1:8" s="20" customFormat="1" collapsed="1" x14ac:dyDescent="0.3">
      <c r="A24" s="197" t="s">
        <v>710</v>
      </c>
      <c r="B24" s="197"/>
      <c r="C24" s="508"/>
      <c r="D24" s="509">
        <v>-45241</v>
      </c>
      <c r="E24" s="16"/>
      <c r="F24" s="16"/>
      <c r="G24" s="17"/>
      <c r="H24" s="137"/>
    </row>
    <row r="25" spans="1:8" s="20" customFormat="1" x14ac:dyDescent="0.3">
      <c r="A25" s="196" t="s">
        <v>685</v>
      </c>
      <c r="B25" s="196"/>
      <c r="C25" s="512"/>
      <c r="D25" s="507">
        <v>122000</v>
      </c>
      <c r="E25" s="16"/>
      <c r="F25" s="16"/>
      <c r="G25" s="17"/>
      <c r="H25" s="137"/>
    </row>
    <row r="26" spans="1:8" s="20" customFormat="1" ht="14.5" thickBot="1" x14ac:dyDescent="0.35">
      <c r="A26" s="196" t="s">
        <v>707</v>
      </c>
      <c r="B26" s="17"/>
      <c r="C26" s="390" t="s">
        <v>30</v>
      </c>
      <c r="D26" s="511">
        <v>167241</v>
      </c>
      <c r="E26" s="17"/>
      <c r="F26" s="16"/>
      <c r="G26" s="16"/>
      <c r="H26" s="137"/>
    </row>
    <row r="27" spans="1:8" ht="14.5" thickTop="1" x14ac:dyDescent="0.3"/>
    <row r="28" spans="1:8" ht="51" customHeight="1" x14ac:dyDescent="0.3"/>
    <row r="29" spans="1:8" ht="89.25" customHeight="1" x14ac:dyDescent="0.3"/>
  </sheetData>
  <mergeCells count="2">
    <mergeCell ref="C4:D4"/>
    <mergeCell ref="C5:D5"/>
  </mergeCells>
  <phoneticPr fontId="63"/>
  <hyperlinks>
    <hyperlink ref="A1" location="Notes_BusinessComb_ZACC" display="Notes_BusinessComb_ZACC" xr:uid="{00000000-0004-0000-1500-000000000000}"/>
  </hyperlink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85961485641044"/>
  </sheetPr>
  <dimension ref="A1:H30"/>
  <sheetViews>
    <sheetView workbookViewId="0">
      <selection activeCell="A25" sqref="A25"/>
    </sheetView>
  </sheetViews>
  <sheetFormatPr defaultColWidth="9.08203125" defaultRowHeight="14" outlineLevelRow="1" x14ac:dyDescent="0.3"/>
  <cols>
    <col min="1" max="1" width="65.75" style="18" customWidth="1"/>
    <col min="2" max="3" width="1.75" style="17" customWidth="1"/>
    <col min="4" max="4" width="16.08203125" style="16" customWidth="1"/>
    <col min="5" max="5" width="2.75" style="16" customWidth="1"/>
    <col min="6" max="6" width="1.75" style="17" customWidth="1"/>
    <col min="7" max="7" width="10.75" style="16" customWidth="1"/>
    <col min="8" max="8" width="1.75" style="16" customWidth="1"/>
    <col min="9" max="16384" width="9.08203125" style="16"/>
  </cols>
  <sheetData>
    <row r="1" spans="1:8" ht="18" x14ac:dyDescent="0.55000000000000004">
      <c r="A1" s="380" t="s">
        <v>612</v>
      </c>
    </row>
    <row r="3" spans="1:8" s="19" customFormat="1" x14ac:dyDescent="0.3">
      <c r="A3" s="18"/>
      <c r="B3" s="17"/>
      <c r="C3" s="17"/>
      <c r="D3" s="16"/>
      <c r="E3" s="16"/>
      <c r="F3" s="17"/>
      <c r="G3" s="16"/>
      <c r="H3" s="364" t="s">
        <v>168</v>
      </c>
    </row>
    <row r="4" spans="1:8" s="19" customFormat="1" x14ac:dyDescent="0.3">
      <c r="A4" s="368"/>
      <c r="B4" s="368"/>
      <c r="C4" s="607" t="s">
        <v>231</v>
      </c>
      <c r="D4" s="608"/>
      <c r="E4" s="16"/>
      <c r="F4" s="16"/>
      <c r="G4" s="17"/>
      <c r="H4" s="364" t="s">
        <v>168</v>
      </c>
    </row>
    <row r="5" spans="1:8" s="19" customFormat="1" ht="30" customHeight="1" x14ac:dyDescent="0.3">
      <c r="A5" s="368"/>
      <c r="B5" s="368"/>
      <c r="C5" s="609" t="s">
        <v>232</v>
      </c>
      <c r="D5" s="610"/>
      <c r="E5" s="16"/>
      <c r="F5" s="16"/>
      <c r="G5" s="17"/>
      <c r="H5" s="364" t="s">
        <v>168</v>
      </c>
    </row>
    <row r="6" spans="1:8" s="20" customFormat="1" x14ac:dyDescent="0.3">
      <c r="A6" s="368" t="s">
        <v>686</v>
      </c>
      <c r="B6" s="368"/>
      <c r="C6" s="286" t="s">
        <v>30</v>
      </c>
      <c r="D6" s="391">
        <v>7824</v>
      </c>
      <c r="E6" s="16"/>
      <c r="F6" s="16"/>
      <c r="G6" s="17"/>
      <c r="H6" s="137"/>
    </row>
    <row r="7" spans="1:8" s="20" customFormat="1" x14ac:dyDescent="0.3">
      <c r="A7" s="368" t="s">
        <v>701</v>
      </c>
      <c r="B7" s="368"/>
      <c r="C7" s="286"/>
      <c r="D7" s="391">
        <v>18228</v>
      </c>
      <c r="E7" s="16"/>
      <c r="F7" s="16"/>
      <c r="G7" s="17"/>
      <c r="H7" s="137"/>
    </row>
    <row r="8" spans="1:8" s="20" customFormat="1" x14ac:dyDescent="0.3">
      <c r="A8" s="368" t="s">
        <v>173</v>
      </c>
      <c r="B8" s="368"/>
      <c r="C8" s="286"/>
      <c r="D8" s="391">
        <v>3391</v>
      </c>
      <c r="E8" s="16"/>
      <c r="F8" s="16"/>
      <c r="G8" s="17"/>
      <c r="H8" s="137"/>
    </row>
    <row r="9" spans="1:8" s="20" customFormat="1" x14ac:dyDescent="0.3">
      <c r="A9" s="368" t="s">
        <v>174</v>
      </c>
      <c r="B9" s="368"/>
      <c r="C9" s="286"/>
      <c r="D9" s="391">
        <v>16643</v>
      </c>
      <c r="E9" s="16"/>
      <c r="F9" s="16"/>
      <c r="G9" s="17"/>
      <c r="H9" s="137"/>
    </row>
    <row r="10" spans="1:8" s="20" customFormat="1" x14ac:dyDescent="0.3">
      <c r="A10" s="368" t="s">
        <v>702</v>
      </c>
      <c r="B10" s="368"/>
      <c r="C10" s="368"/>
      <c r="D10" s="391">
        <v>70497</v>
      </c>
      <c r="E10" s="16"/>
      <c r="F10" s="16"/>
      <c r="G10" s="17"/>
      <c r="H10" s="137"/>
    </row>
    <row r="11" spans="1:8" s="20" customFormat="1" hidden="1" outlineLevel="1" x14ac:dyDescent="0.3">
      <c r="A11" s="368" t="s">
        <v>175</v>
      </c>
      <c r="B11" s="368"/>
      <c r="C11" s="368"/>
      <c r="D11" s="391"/>
      <c r="E11" s="16"/>
      <c r="F11" s="16"/>
      <c r="G11" s="17"/>
      <c r="H11" s="137"/>
    </row>
    <row r="12" spans="1:8" s="20" customFormat="1" collapsed="1" x14ac:dyDescent="0.3">
      <c r="A12" s="368" t="s">
        <v>688</v>
      </c>
      <c r="B12" s="368"/>
      <c r="C12" s="368"/>
      <c r="D12" s="391">
        <v>100000</v>
      </c>
      <c r="E12" s="16"/>
      <c r="F12" s="16"/>
      <c r="G12" s="17"/>
      <c r="H12" s="137"/>
    </row>
    <row r="13" spans="1:8" s="20" customFormat="1" x14ac:dyDescent="0.3">
      <c r="A13" s="368" t="s">
        <v>703</v>
      </c>
      <c r="B13" s="368"/>
      <c r="C13" s="368"/>
      <c r="D13" s="391">
        <v>168242</v>
      </c>
      <c r="E13" s="16"/>
      <c r="F13" s="16"/>
      <c r="G13" s="17"/>
      <c r="H13" s="137"/>
    </row>
    <row r="14" spans="1:8" s="20" customFormat="1" x14ac:dyDescent="0.3">
      <c r="A14" s="368" t="s">
        <v>625</v>
      </c>
      <c r="B14" s="368"/>
      <c r="C14" s="504"/>
      <c r="D14" s="505">
        <v>57259</v>
      </c>
      <c r="E14" s="16"/>
      <c r="F14" s="16"/>
      <c r="G14" s="17"/>
      <c r="H14" s="137"/>
    </row>
    <row r="15" spans="1:8" s="20" customFormat="1" x14ac:dyDescent="0.3">
      <c r="A15" s="196" t="s">
        <v>234</v>
      </c>
      <c r="B15" s="196"/>
      <c r="C15" s="506"/>
      <c r="D15" s="507">
        <v>442084</v>
      </c>
      <c r="E15" s="16"/>
      <c r="F15" s="16"/>
      <c r="G15" s="17"/>
      <c r="H15" s="137"/>
    </row>
    <row r="16" spans="1:8" s="20" customFormat="1" x14ac:dyDescent="0.3">
      <c r="A16" s="368" t="s">
        <v>179</v>
      </c>
      <c r="B16" s="196"/>
      <c r="C16" s="286"/>
      <c r="D16" s="393">
        <v>-99405</v>
      </c>
      <c r="E16" s="16"/>
      <c r="F16" s="16"/>
      <c r="G16" s="17"/>
      <c r="H16" s="137"/>
    </row>
    <row r="17" spans="1:8" s="20" customFormat="1" x14ac:dyDescent="0.3">
      <c r="A17" s="368" t="s">
        <v>628</v>
      </c>
      <c r="B17" s="196"/>
      <c r="C17" s="286"/>
      <c r="D17" s="393">
        <v>-16271</v>
      </c>
      <c r="E17" s="16"/>
      <c r="F17" s="16"/>
      <c r="G17" s="17"/>
      <c r="H17" s="137"/>
    </row>
    <row r="18" spans="1:8" s="20" customFormat="1" x14ac:dyDescent="0.3">
      <c r="A18" s="368" t="s">
        <v>183</v>
      </c>
      <c r="B18" s="196"/>
      <c r="C18" s="286"/>
      <c r="D18" s="393">
        <v>-60651</v>
      </c>
      <c r="E18" s="16"/>
      <c r="F18" s="16"/>
      <c r="G18" s="17"/>
      <c r="H18" s="137"/>
    </row>
    <row r="19" spans="1:8" s="20" customFormat="1" x14ac:dyDescent="0.3">
      <c r="A19" s="368" t="s">
        <v>627</v>
      </c>
      <c r="B19" s="196"/>
      <c r="C19" s="286"/>
      <c r="D19" s="393">
        <v>-165560</v>
      </c>
      <c r="E19" s="16"/>
      <c r="F19" s="16"/>
      <c r="G19" s="17"/>
      <c r="H19" s="137"/>
    </row>
    <row r="20" spans="1:8" s="20" customFormat="1" x14ac:dyDescent="0.3">
      <c r="A20" s="368" t="s">
        <v>185</v>
      </c>
      <c r="B20" s="368"/>
      <c r="C20" s="286"/>
      <c r="D20" s="393">
        <v>-25060</v>
      </c>
      <c r="E20" s="16"/>
      <c r="F20" s="16"/>
      <c r="G20" s="17"/>
      <c r="H20" s="137"/>
    </row>
    <row r="21" spans="1:8" s="20" customFormat="1" x14ac:dyDescent="0.3">
      <c r="A21" s="368" t="s">
        <v>671</v>
      </c>
      <c r="B21" s="368"/>
      <c r="C21" s="286"/>
      <c r="D21" s="393">
        <v>-30620</v>
      </c>
      <c r="E21" s="16"/>
      <c r="F21" s="16"/>
      <c r="G21" s="17"/>
      <c r="H21" s="137"/>
    </row>
    <row r="22" spans="1:8" s="20" customFormat="1" x14ac:dyDescent="0.3">
      <c r="A22" s="368" t="s">
        <v>186</v>
      </c>
      <c r="B22" s="368"/>
      <c r="C22" s="508"/>
      <c r="D22" s="509">
        <v>-14701</v>
      </c>
      <c r="E22" s="16"/>
      <c r="F22" s="16"/>
      <c r="G22" s="17"/>
      <c r="H22" s="137"/>
    </row>
    <row r="23" spans="1:8" s="20" customFormat="1" x14ac:dyDescent="0.3">
      <c r="A23" s="196" t="s">
        <v>235</v>
      </c>
      <c r="B23" s="196"/>
      <c r="C23" s="506"/>
      <c r="D23" s="510">
        <v>-412268</v>
      </c>
      <c r="E23" s="16"/>
      <c r="F23" s="16"/>
      <c r="G23" s="17"/>
      <c r="H23" s="137"/>
    </row>
    <row r="24" spans="1:8" s="20" customFormat="1" x14ac:dyDescent="0.3">
      <c r="A24" s="197" t="s">
        <v>680</v>
      </c>
      <c r="B24" s="197"/>
      <c r="C24" s="506"/>
      <c r="D24" s="507">
        <v>29816</v>
      </c>
      <c r="E24" s="16"/>
      <c r="F24" s="16"/>
      <c r="G24" s="17"/>
      <c r="H24" s="137"/>
    </row>
    <row r="25" spans="1:8" s="20" customFormat="1" x14ac:dyDescent="0.3">
      <c r="A25" s="196" t="s">
        <v>236</v>
      </c>
      <c r="B25" s="197"/>
      <c r="C25" s="506"/>
      <c r="D25" s="507">
        <v>140697</v>
      </c>
      <c r="E25" s="16"/>
      <c r="F25" s="16"/>
      <c r="G25" s="17"/>
      <c r="H25" s="137"/>
    </row>
    <row r="26" spans="1:8" s="20" customFormat="1" ht="14.5" thickBot="1" x14ac:dyDescent="0.35">
      <c r="A26" s="196" t="s">
        <v>707</v>
      </c>
      <c r="B26" s="196"/>
      <c r="C26" s="390" t="s">
        <v>30</v>
      </c>
      <c r="D26" s="392">
        <v>110881</v>
      </c>
      <c r="E26" s="16"/>
      <c r="F26" s="16"/>
      <c r="G26" s="17"/>
      <c r="H26" s="137"/>
    </row>
    <row r="27" spans="1:8" s="20" customFormat="1" ht="14.5" thickTop="1" x14ac:dyDescent="0.3">
      <c r="A27" s="18"/>
      <c r="B27" s="17"/>
      <c r="C27" s="17"/>
      <c r="D27" s="16"/>
      <c r="E27" s="17"/>
      <c r="F27" s="16"/>
      <c r="G27" s="16"/>
      <c r="H27" s="137"/>
    </row>
    <row r="29" spans="1:8" ht="51" customHeight="1" x14ac:dyDescent="0.3"/>
    <row r="30" spans="1:8" ht="89.25" customHeight="1" x14ac:dyDescent="0.3"/>
  </sheetData>
  <mergeCells count="2">
    <mergeCell ref="C4:D4"/>
    <mergeCell ref="C5:D5"/>
  </mergeCells>
  <phoneticPr fontId="63"/>
  <hyperlinks>
    <hyperlink ref="A1" location="Notes_BusinessComb_SAWAN" display="Notes_BusinessComb_SAWAN" xr:uid="{00000000-0004-0000-1600-000000000000}"/>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85961485641044"/>
  </sheetPr>
  <dimension ref="A1:J19"/>
  <sheetViews>
    <sheetView zoomScale="140" zoomScaleNormal="140" workbookViewId="0">
      <selection activeCell="A25" sqref="A25"/>
    </sheetView>
  </sheetViews>
  <sheetFormatPr defaultColWidth="9.08203125" defaultRowHeight="14" outlineLevelRow="1" outlineLevelCol="1" x14ac:dyDescent="0.3"/>
  <cols>
    <col min="1" max="1" width="42.25" style="18" customWidth="1"/>
    <col min="2" max="2" width="2.75" style="35" customWidth="1"/>
    <col min="3" max="3" width="1.75" style="35" hidden="1" customWidth="1" outlineLevel="1"/>
    <col min="4" max="4" width="10.75" style="35" hidden="1" customWidth="1" outlineLevel="1"/>
    <col min="5" max="5" width="2.75" style="35" hidden="1" customWidth="1" outlineLevel="1"/>
    <col min="6" max="6" width="1.75" style="16" customWidth="1" collapsed="1"/>
    <col min="7" max="7" width="10.75" style="16" customWidth="1"/>
    <col min="8" max="8" width="2.75" style="17" hidden="1" customWidth="1"/>
    <col min="9" max="9" width="1.75" style="17" hidden="1" customWidth="1"/>
    <col min="10" max="10" width="10.75" style="16" hidden="1" customWidth="1"/>
    <col min="11" max="16384" width="9.08203125" style="16"/>
  </cols>
  <sheetData>
    <row r="1" spans="1:10" ht="18" x14ac:dyDescent="0.55000000000000004">
      <c r="A1" s="380" t="s">
        <v>230</v>
      </c>
      <c r="B1" s="34"/>
      <c r="C1" s="34"/>
      <c r="D1" s="34"/>
      <c r="E1" s="34"/>
    </row>
    <row r="3" spans="1:10" s="19" customFormat="1" ht="10.5" customHeight="1" x14ac:dyDescent="0.25">
      <c r="A3" s="201"/>
      <c r="B3" s="201"/>
      <c r="C3" s="611" t="s">
        <v>231</v>
      </c>
      <c r="D3" s="611"/>
      <c r="E3" s="611"/>
      <c r="F3" s="611"/>
      <c r="G3" s="611"/>
      <c r="H3" s="611"/>
      <c r="I3" s="611"/>
      <c r="J3" s="611"/>
    </row>
    <row r="4" spans="1:10" s="19" customFormat="1" ht="10.5" customHeight="1" x14ac:dyDescent="0.25">
      <c r="A4" s="201"/>
      <c r="B4" s="201"/>
      <c r="C4" s="611" t="s">
        <v>232</v>
      </c>
      <c r="D4" s="611"/>
      <c r="E4" s="611"/>
      <c r="F4" s="611"/>
      <c r="G4" s="611"/>
      <c r="H4" s="611"/>
      <c r="I4" s="611"/>
      <c r="J4" s="611"/>
    </row>
    <row r="5" spans="1:10" s="19" customFormat="1" ht="18" customHeight="1" x14ac:dyDescent="0.25">
      <c r="A5" s="201"/>
      <c r="B5" s="201"/>
      <c r="C5" s="612">
        <v>2022</v>
      </c>
      <c r="D5" s="612"/>
      <c r="E5" s="201"/>
      <c r="F5" s="612">
        <v>2021</v>
      </c>
      <c r="G5" s="612"/>
      <c r="H5" s="216"/>
      <c r="I5" s="612">
        <v>2020</v>
      </c>
      <c r="J5" s="612"/>
    </row>
    <row r="6" spans="1:10" s="41" customFormat="1" ht="10.5" x14ac:dyDescent="0.25">
      <c r="A6" s="201" t="s">
        <v>702</v>
      </c>
      <c r="B6" s="201"/>
      <c r="C6" s="201" t="s">
        <v>30</v>
      </c>
      <c r="D6" s="205">
        <v>1126</v>
      </c>
      <c r="E6" s="201"/>
      <c r="F6" s="201" t="s">
        <v>30</v>
      </c>
      <c r="G6" s="205">
        <v>36299</v>
      </c>
      <c r="H6" s="201"/>
      <c r="I6" s="201" t="s">
        <v>30</v>
      </c>
      <c r="J6" s="205">
        <v>51005</v>
      </c>
    </row>
    <row r="7" spans="1:10" s="41" customFormat="1" ht="10.5" hidden="1" outlineLevel="1" x14ac:dyDescent="0.25">
      <c r="A7" s="215" t="s">
        <v>175</v>
      </c>
      <c r="B7" s="215"/>
      <c r="C7" s="201"/>
      <c r="D7" s="205"/>
      <c r="E7" s="215"/>
      <c r="F7" s="201"/>
      <c r="G7" s="204"/>
      <c r="H7" s="201"/>
      <c r="I7" s="201"/>
      <c r="J7" s="204"/>
    </row>
    <row r="8" spans="1:10" s="41" customFormat="1" ht="10.5" collapsed="1" x14ac:dyDescent="0.25">
      <c r="A8" s="201" t="s">
        <v>704</v>
      </c>
      <c r="B8" s="201"/>
      <c r="C8" s="201"/>
      <c r="D8" s="205">
        <v>35000</v>
      </c>
      <c r="E8" s="201"/>
      <c r="F8" s="201"/>
      <c r="G8" s="205">
        <v>15000</v>
      </c>
      <c r="H8" s="201"/>
      <c r="I8" s="201"/>
      <c r="J8" s="205">
        <v>12690</v>
      </c>
    </row>
    <row r="9" spans="1:10" s="41" customFormat="1" ht="10.5" x14ac:dyDescent="0.25">
      <c r="A9" s="105" t="s">
        <v>234</v>
      </c>
      <c r="B9" s="105"/>
      <c r="C9" s="217"/>
      <c r="D9" s="223">
        <v>36126</v>
      </c>
      <c r="E9" s="105"/>
      <c r="F9" s="217"/>
      <c r="G9" s="219">
        <v>51299</v>
      </c>
      <c r="H9" s="201"/>
      <c r="I9" s="217"/>
      <c r="J9" s="219">
        <v>63695</v>
      </c>
    </row>
    <row r="10" spans="1:10" s="41" customFormat="1" ht="10.5" x14ac:dyDescent="0.25">
      <c r="A10" s="201" t="s">
        <v>185</v>
      </c>
      <c r="B10" s="201"/>
      <c r="C10" s="201"/>
      <c r="D10" s="205">
        <v>-1380</v>
      </c>
      <c r="E10" s="201"/>
      <c r="F10" s="201"/>
      <c r="G10" s="205">
        <v>-33876</v>
      </c>
      <c r="H10" s="201"/>
      <c r="I10" s="201"/>
      <c r="J10" s="205">
        <v>-49217</v>
      </c>
    </row>
    <row r="11" spans="1:10" s="41" customFormat="1" ht="10.5" x14ac:dyDescent="0.25">
      <c r="A11" s="105" t="s">
        <v>235</v>
      </c>
      <c r="B11" s="105"/>
      <c r="C11" s="217"/>
      <c r="D11" s="223">
        <v>-1380</v>
      </c>
      <c r="E11" s="105"/>
      <c r="F11" s="217"/>
      <c r="G11" s="219">
        <v>-33876</v>
      </c>
      <c r="H11" s="201"/>
      <c r="I11" s="217"/>
      <c r="J11" s="219">
        <v>-49217</v>
      </c>
    </row>
    <row r="12" spans="1:10" s="41" customFormat="1" ht="10.5" x14ac:dyDescent="0.25">
      <c r="A12" s="106" t="s">
        <v>680</v>
      </c>
      <c r="B12" s="106"/>
      <c r="C12" s="201"/>
      <c r="D12" s="223">
        <v>34746</v>
      </c>
      <c r="E12" s="106"/>
      <c r="F12" s="201"/>
      <c r="G12" s="223">
        <v>17423</v>
      </c>
      <c r="H12" s="201"/>
      <c r="I12" s="201"/>
      <c r="J12" s="223">
        <v>14478</v>
      </c>
    </row>
    <row r="13" spans="1:10" s="41" customFormat="1" ht="10.5" x14ac:dyDescent="0.25">
      <c r="A13" s="105" t="s">
        <v>236</v>
      </c>
      <c r="B13" s="105"/>
      <c r="C13" s="217"/>
      <c r="D13" s="223">
        <v>43777</v>
      </c>
      <c r="E13" s="105"/>
      <c r="F13" s="217"/>
      <c r="G13" s="219">
        <v>202686</v>
      </c>
      <c r="H13" s="201"/>
      <c r="I13" s="217"/>
      <c r="J13" s="219">
        <v>86916</v>
      </c>
    </row>
    <row r="14" spans="1:10" s="41" customFormat="1" ht="10.5" x14ac:dyDescent="0.25">
      <c r="A14" s="196" t="s">
        <v>707</v>
      </c>
      <c r="B14" s="105"/>
      <c r="C14" s="201"/>
      <c r="D14" s="457">
        <v>9031</v>
      </c>
      <c r="E14" s="105"/>
      <c r="F14" s="201"/>
      <c r="G14" s="457">
        <v>185263</v>
      </c>
      <c r="H14" s="201"/>
      <c r="I14" s="458"/>
      <c r="J14" s="459">
        <v>72438</v>
      </c>
    </row>
    <row r="15" spans="1:10" s="41" customFormat="1" ht="11" thickBot="1" x14ac:dyDescent="0.3">
      <c r="A15" s="103" t="s">
        <v>53</v>
      </c>
      <c r="B15" s="103"/>
      <c r="C15" s="138" t="s">
        <v>30</v>
      </c>
      <c r="D15" s="150" t="s">
        <v>171</v>
      </c>
      <c r="E15" s="103"/>
      <c r="F15" s="138" t="s">
        <v>30</v>
      </c>
      <c r="G15" s="150" t="s">
        <v>171</v>
      </c>
      <c r="H15" s="201"/>
      <c r="I15" s="138" t="s">
        <v>30</v>
      </c>
      <c r="J15" s="146" t="s">
        <v>171</v>
      </c>
    </row>
    <row r="16" spans="1:10" s="41" customFormat="1" ht="11" thickTop="1" x14ac:dyDescent="0.25">
      <c r="A16" s="134"/>
      <c r="B16" s="139"/>
      <c r="C16" s="139"/>
      <c r="D16" s="139"/>
      <c r="E16" s="139"/>
      <c r="H16" s="108"/>
      <c r="I16" s="108"/>
      <c r="J16" s="149"/>
    </row>
    <row r="17" spans="1:10" s="41" customFormat="1" ht="10.5" x14ac:dyDescent="0.25">
      <c r="A17" s="134"/>
      <c r="B17" s="139"/>
      <c r="C17" s="139"/>
      <c r="D17" s="139"/>
      <c r="E17" s="139"/>
      <c r="H17" s="108"/>
      <c r="I17" s="108"/>
      <c r="J17" s="149"/>
    </row>
    <row r="18" spans="1:10" s="41" customFormat="1" ht="10.5" x14ac:dyDescent="0.25">
      <c r="A18" s="134"/>
      <c r="B18" s="139"/>
      <c r="C18" s="139"/>
      <c r="D18" s="139"/>
      <c r="E18" s="139"/>
      <c r="H18" s="108"/>
      <c r="I18" s="108"/>
      <c r="J18" s="149"/>
    </row>
    <row r="19" spans="1:10" x14ac:dyDescent="0.3">
      <c r="A19" s="134"/>
    </row>
  </sheetData>
  <mergeCells count="5">
    <mergeCell ref="C3:J3"/>
    <mergeCell ref="I5:J5"/>
    <mergeCell ref="F5:G5"/>
    <mergeCell ref="C5:D5"/>
    <mergeCell ref="C4:J4"/>
  </mergeCells>
  <phoneticPr fontId="63"/>
  <hyperlinks>
    <hyperlink ref="A1" location="Notes_BusinessComb_RelaxationSalons" display="Notes_BusinessComb_RelaxationSalons" xr:uid="{00000000-0004-0000-17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708700827051608"/>
  </sheetPr>
  <dimension ref="A1:O55"/>
  <sheetViews>
    <sheetView workbookViewId="0">
      <selection activeCell="I23" sqref="I23"/>
    </sheetView>
  </sheetViews>
  <sheetFormatPr defaultColWidth="9.08203125" defaultRowHeight="14" x14ac:dyDescent="0.3"/>
  <cols>
    <col min="1" max="1" width="65.75" style="18" customWidth="1"/>
    <col min="2" max="2" width="3.25" style="18" customWidth="1"/>
    <col min="3" max="3" width="2.75" style="18" customWidth="1"/>
    <col min="4" max="4" width="10.75" style="16" customWidth="1"/>
    <col min="5" max="5" width="2.25" style="17" customWidth="1"/>
    <col min="6" max="6" width="4" style="16" customWidth="1"/>
    <col min="7" max="7" width="9.08203125" style="16"/>
    <col min="8" max="9" width="2.25" style="16" customWidth="1"/>
    <col min="10" max="16384" width="9.08203125" style="16"/>
  </cols>
  <sheetData>
    <row r="1" spans="1:10" ht="17.5" x14ac:dyDescent="0.3">
      <c r="A1" s="24" t="s">
        <v>237</v>
      </c>
      <c r="B1" s="24"/>
      <c r="C1" s="29"/>
    </row>
    <row r="3" spans="1:10" s="19" customFormat="1" ht="13.5" thickBot="1" x14ac:dyDescent="0.3">
      <c r="A3" s="119"/>
      <c r="B3" s="119"/>
      <c r="C3" s="613" t="s">
        <v>231</v>
      </c>
      <c r="D3" s="613"/>
      <c r="E3" s="613"/>
      <c r="F3" s="613"/>
      <c r="G3" s="613"/>
      <c r="H3" s="613"/>
      <c r="I3" s="613"/>
      <c r="J3" s="613"/>
    </row>
    <row r="4" spans="1:10" s="19" customFormat="1" ht="39.75" customHeight="1" thickBot="1" x14ac:dyDescent="0.3">
      <c r="A4" s="119"/>
      <c r="B4" s="119"/>
      <c r="C4" s="614" t="s">
        <v>238</v>
      </c>
      <c r="D4" s="614"/>
      <c r="E4" s="120"/>
      <c r="F4" s="614" t="s">
        <v>239</v>
      </c>
      <c r="G4" s="614"/>
      <c r="H4" s="121"/>
      <c r="I4" s="614" t="s">
        <v>240</v>
      </c>
      <c r="J4" s="614"/>
    </row>
    <row r="5" spans="1:10" s="20" customFormat="1" ht="13" x14ac:dyDescent="0.3">
      <c r="A5" s="122" t="s">
        <v>241</v>
      </c>
      <c r="B5" s="122"/>
      <c r="C5" s="130"/>
      <c r="D5" s="123"/>
      <c r="E5" s="130"/>
      <c r="F5" s="122"/>
      <c r="G5" s="130"/>
      <c r="H5" s="130"/>
      <c r="I5" s="123"/>
      <c r="J5" s="123"/>
    </row>
    <row r="6" spans="1:10" s="20" customFormat="1" ht="13" x14ac:dyDescent="0.3">
      <c r="A6" s="124" t="s">
        <v>172</v>
      </c>
      <c r="B6" s="124"/>
      <c r="C6" s="130" t="s">
        <v>30</v>
      </c>
      <c r="D6" s="125">
        <v>337048</v>
      </c>
      <c r="E6" s="130"/>
      <c r="F6" s="122" t="s">
        <v>170</v>
      </c>
      <c r="G6" s="352">
        <v>-77306</v>
      </c>
      <c r="I6" s="130" t="s">
        <v>30</v>
      </c>
      <c r="J6" s="125">
        <v>259742</v>
      </c>
    </row>
    <row r="7" spans="1:10" s="20" customFormat="1" ht="13" x14ac:dyDescent="0.3">
      <c r="A7" s="124" t="s">
        <v>176</v>
      </c>
      <c r="B7" s="124"/>
      <c r="C7" s="130"/>
      <c r="D7" s="125">
        <v>222505</v>
      </c>
      <c r="E7" s="130"/>
      <c r="F7" s="122"/>
      <c r="G7" s="352">
        <v>155154</v>
      </c>
      <c r="I7" s="130"/>
      <c r="J7" s="127">
        <v>377659</v>
      </c>
    </row>
    <row r="8" spans="1:10" s="20" customFormat="1" ht="13" x14ac:dyDescent="0.3">
      <c r="A8" s="122" t="s">
        <v>242</v>
      </c>
      <c r="B8" s="122"/>
      <c r="C8" s="130"/>
      <c r="D8" s="130"/>
      <c r="E8" s="130"/>
      <c r="F8" s="122"/>
      <c r="G8" s="352"/>
      <c r="I8" s="130"/>
      <c r="J8" s="130"/>
    </row>
    <row r="9" spans="1:10" x14ac:dyDescent="0.3">
      <c r="A9" s="114" t="s">
        <v>180</v>
      </c>
      <c r="B9" s="114"/>
      <c r="C9" s="130"/>
      <c r="D9" s="125">
        <v>447974</v>
      </c>
      <c r="E9" s="130"/>
      <c r="F9" s="122"/>
      <c r="G9" s="352">
        <v>820</v>
      </c>
      <c r="I9" s="130"/>
      <c r="J9" s="125">
        <v>448794</v>
      </c>
    </row>
    <row r="10" spans="1:10" x14ac:dyDescent="0.3">
      <c r="A10" s="114" t="s">
        <v>182</v>
      </c>
      <c r="B10" s="114"/>
      <c r="C10" s="130"/>
      <c r="D10" s="287" t="s">
        <v>171</v>
      </c>
      <c r="E10" s="130"/>
      <c r="F10" s="122"/>
      <c r="G10" s="352">
        <v>193859</v>
      </c>
      <c r="I10" s="130"/>
      <c r="J10" s="125">
        <v>193859</v>
      </c>
    </row>
    <row r="11" spans="1:10" x14ac:dyDescent="0.3">
      <c r="A11" s="114" t="s">
        <v>183</v>
      </c>
      <c r="B11" s="114"/>
      <c r="C11" s="130"/>
      <c r="D11" s="125">
        <v>483124</v>
      </c>
      <c r="E11" s="130"/>
      <c r="F11" s="127"/>
      <c r="G11" s="352">
        <v>1563</v>
      </c>
      <c r="I11" s="130"/>
      <c r="J11" s="125">
        <v>484687</v>
      </c>
    </row>
    <row r="12" spans="1:10" x14ac:dyDescent="0.3">
      <c r="A12" s="114" t="s">
        <v>184</v>
      </c>
      <c r="B12" s="114"/>
      <c r="C12" s="130"/>
      <c r="D12" s="287" t="s">
        <v>171</v>
      </c>
      <c r="E12" s="130"/>
      <c r="F12" s="127"/>
      <c r="G12" s="352">
        <v>387771</v>
      </c>
      <c r="I12" s="130"/>
      <c r="J12" s="125">
        <v>387771</v>
      </c>
    </row>
    <row r="13" spans="1:10" x14ac:dyDescent="0.3">
      <c r="A13" s="122" t="s">
        <v>243</v>
      </c>
      <c r="B13" s="122"/>
      <c r="C13" s="130"/>
      <c r="D13" s="130"/>
      <c r="E13" s="130"/>
      <c r="F13" s="122"/>
      <c r="G13" s="352"/>
      <c r="I13" s="130"/>
      <c r="J13" s="130"/>
    </row>
    <row r="14" spans="1:10" x14ac:dyDescent="0.3">
      <c r="A14" s="124" t="s">
        <v>187</v>
      </c>
      <c r="B14" s="124"/>
      <c r="C14" s="130" t="s">
        <v>30</v>
      </c>
      <c r="D14" s="125">
        <v>-705309</v>
      </c>
      <c r="E14" s="130"/>
      <c r="F14" s="122" t="s">
        <v>30</v>
      </c>
      <c r="G14" s="352">
        <v>-506165</v>
      </c>
      <c r="I14" s="130" t="s">
        <v>30</v>
      </c>
      <c r="J14" s="125">
        <v>-1211474</v>
      </c>
    </row>
    <row r="18" spans="1:10" ht="14.5" thickBot="1" x14ac:dyDescent="0.35">
      <c r="C18" s="613" t="s">
        <v>231</v>
      </c>
      <c r="D18" s="613"/>
      <c r="E18" s="613"/>
      <c r="F18" s="613"/>
      <c r="G18" s="613"/>
      <c r="H18" s="613"/>
      <c r="I18" s="613"/>
      <c r="J18" s="613"/>
    </row>
    <row r="19" spans="1:10" ht="42.75" customHeight="1" thickBot="1" x14ac:dyDescent="0.35">
      <c r="C19" s="614" t="s">
        <v>244</v>
      </c>
      <c r="D19" s="614"/>
      <c r="E19" s="120"/>
      <c r="F19" s="614" t="s">
        <v>245</v>
      </c>
      <c r="G19" s="614"/>
      <c r="H19" s="121"/>
      <c r="I19" s="614" t="s">
        <v>246</v>
      </c>
      <c r="J19" s="614"/>
    </row>
    <row r="20" spans="1:10" x14ac:dyDescent="0.3">
      <c r="A20" s="122" t="s">
        <v>241</v>
      </c>
      <c r="C20" s="127"/>
      <c r="D20" s="123"/>
    </row>
    <row r="21" spans="1:10" x14ac:dyDescent="0.3">
      <c r="A21" s="124" t="s">
        <v>172</v>
      </c>
      <c r="C21" s="127" t="s">
        <v>30</v>
      </c>
      <c r="D21" s="125">
        <v>103913</v>
      </c>
      <c r="F21" s="122" t="s">
        <v>170</v>
      </c>
      <c r="G21" s="125">
        <v>44627</v>
      </c>
      <c r="I21" s="122" t="s">
        <v>170</v>
      </c>
      <c r="J21" s="125">
        <v>148540</v>
      </c>
    </row>
    <row r="22" spans="1:10" x14ac:dyDescent="0.3">
      <c r="A22" s="124" t="s">
        <v>176</v>
      </c>
      <c r="C22" s="127"/>
      <c r="D22" s="127">
        <v>651629</v>
      </c>
      <c r="E22" s="42"/>
      <c r="F22" s="127"/>
      <c r="G22" s="127">
        <v>-131383</v>
      </c>
      <c r="H22" s="42"/>
      <c r="I22" s="127"/>
      <c r="J22" s="127">
        <v>520246</v>
      </c>
    </row>
    <row r="23" spans="1:10" x14ac:dyDescent="0.3">
      <c r="A23" s="122" t="s">
        <v>242</v>
      </c>
      <c r="C23" s="127"/>
      <c r="D23" s="127"/>
      <c r="E23" s="42"/>
      <c r="F23" s="127"/>
      <c r="G23" s="127"/>
      <c r="H23" s="42"/>
      <c r="I23" s="127"/>
      <c r="J23" s="127"/>
    </row>
    <row r="24" spans="1:10" x14ac:dyDescent="0.3">
      <c r="A24" s="114" t="s">
        <v>180</v>
      </c>
      <c r="C24" s="127"/>
      <c r="D24" s="128">
        <v>889112</v>
      </c>
      <c r="E24" s="42"/>
      <c r="F24" s="127"/>
      <c r="G24" s="127">
        <v>-600</v>
      </c>
      <c r="H24" s="42"/>
      <c r="I24" s="127"/>
      <c r="J24" s="128">
        <v>888512</v>
      </c>
    </row>
    <row r="25" spans="1:10" ht="35.25" customHeight="1" x14ac:dyDescent="0.3">
      <c r="A25" s="114" t="s">
        <v>182</v>
      </c>
      <c r="C25" s="127"/>
      <c r="D25" s="128">
        <v>172063</v>
      </c>
      <c r="E25" s="42"/>
      <c r="F25" s="127"/>
      <c r="G25" s="128">
        <v>-172063</v>
      </c>
      <c r="H25" s="42"/>
      <c r="I25" s="127"/>
      <c r="J25" s="129" t="s">
        <v>171</v>
      </c>
    </row>
    <row r="26" spans="1:10" x14ac:dyDescent="0.3">
      <c r="A26" s="114" t="s">
        <v>183</v>
      </c>
      <c r="C26" s="127"/>
      <c r="D26" s="128">
        <v>461665</v>
      </c>
      <c r="E26" s="42"/>
      <c r="F26" s="127"/>
      <c r="G26" s="127">
        <v>26</v>
      </c>
      <c r="H26" s="42"/>
      <c r="I26" s="127"/>
      <c r="J26" s="128">
        <v>461691</v>
      </c>
    </row>
    <row r="27" spans="1:10" ht="35.25" customHeight="1" x14ac:dyDescent="0.3">
      <c r="A27" s="114" t="s">
        <v>184</v>
      </c>
      <c r="C27" s="127"/>
      <c r="D27" s="128">
        <v>289351</v>
      </c>
      <c r="E27" s="42"/>
      <c r="F27" s="127"/>
      <c r="G27" s="128">
        <v>-289351</v>
      </c>
      <c r="H27" s="42"/>
      <c r="I27" s="127"/>
      <c r="J27" s="129" t="s">
        <v>171</v>
      </c>
    </row>
    <row r="28" spans="1:10" x14ac:dyDescent="0.3">
      <c r="A28" s="122" t="s">
        <v>243</v>
      </c>
      <c r="C28" s="127"/>
      <c r="D28" s="127"/>
      <c r="E28" s="42"/>
      <c r="F28" s="127"/>
      <c r="G28" s="127"/>
      <c r="H28" s="42"/>
      <c r="I28" s="127"/>
      <c r="J28" s="127"/>
    </row>
    <row r="29" spans="1:10" ht="23.25" customHeight="1" x14ac:dyDescent="0.3">
      <c r="A29" s="124" t="s">
        <v>187</v>
      </c>
      <c r="C29" s="127" t="s">
        <v>30</v>
      </c>
      <c r="D29" s="128">
        <v>-1693252</v>
      </c>
      <c r="E29" s="42"/>
      <c r="F29" s="127" t="s">
        <v>30</v>
      </c>
      <c r="G29" s="128">
        <v>375232</v>
      </c>
      <c r="H29" s="42"/>
      <c r="I29" s="127" t="s">
        <v>30</v>
      </c>
      <c r="J29" s="128">
        <v>-1318020</v>
      </c>
    </row>
    <row r="34" spans="1:10" ht="14.25" customHeight="1" thickBot="1" x14ac:dyDescent="0.35">
      <c r="A34" s="119"/>
      <c r="B34" s="618" t="s">
        <v>231</v>
      </c>
      <c r="C34" s="613"/>
      <c r="D34" s="613"/>
      <c r="E34" s="613"/>
      <c r="F34" s="613"/>
      <c r="G34" s="613"/>
      <c r="H34" s="613"/>
      <c r="I34" s="613"/>
      <c r="J34" s="613"/>
    </row>
    <row r="35" spans="1:10" ht="35.25" customHeight="1" thickBot="1" x14ac:dyDescent="0.35">
      <c r="A35" s="119" t="s">
        <v>247</v>
      </c>
      <c r="B35" s="130"/>
      <c r="C35" s="615" t="s">
        <v>244</v>
      </c>
      <c r="D35" s="616"/>
      <c r="E35" s="123"/>
      <c r="F35" s="615" t="s">
        <v>245</v>
      </c>
      <c r="G35" s="616"/>
      <c r="H35" s="123"/>
      <c r="I35" s="614" t="s">
        <v>246</v>
      </c>
      <c r="J35" s="617"/>
    </row>
    <row r="36" spans="1:10" x14ac:dyDescent="0.3">
      <c r="A36" s="122" t="s">
        <v>248</v>
      </c>
      <c r="B36" s="206"/>
      <c r="C36" s="153" t="s">
        <v>30</v>
      </c>
      <c r="D36" s="151">
        <v>3341617</v>
      </c>
      <c r="E36" s="153" t="s">
        <v>207</v>
      </c>
      <c r="F36" s="153" t="s">
        <v>170</v>
      </c>
      <c r="G36" s="151">
        <v>-154702</v>
      </c>
      <c r="H36" s="152"/>
      <c r="I36" s="153" t="s">
        <v>30</v>
      </c>
      <c r="J36" s="153">
        <v>3186915</v>
      </c>
    </row>
    <row r="37" spans="1:10" x14ac:dyDescent="0.3">
      <c r="A37" s="122" t="s">
        <v>249</v>
      </c>
      <c r="B37" s="206"/>
      <c r="C37" s="153"/>
      <c r="D37" s="153">
        <v>-753103</v>
      </c>
      <c r="E37" s="153"/>
      <c r="F37" s="153"/>
      <c r="G37" s="153">
        <v>-154702</v>
      </c>
      <c r="H37" s="152"/>
      <c r="I37" s="153"/>
      <c r="J37" s="153">
        <v>-907805</v>
      </c>
    </row>
    <row r="38" spans="1:10" x14ac:dyDescent="0.3">
      <c r="A38" s="122" t="s">
        <v>250</v>
      </c>
      <c r="B38" s="206"/>
      <c r="C38" s="153"/>
      <c r="D38" s="153">
        <v>-612678</v>
      </c>
      <c r="E38" s="153"/>
      <c r="F38" s="153"/>
      <c r="G38" s="153">
        <v>-154702</v>
      </c>
      <c r="H38" s="152"/>
      <c r="I38" s="153"/>
      <c r="J38" s="153">
        <v>-767380</v>
      </c>
    </row>
    <row r="39" spans="1:10" x14ac:dyDescent="0.3">
      <c r="A39" s="122" t="s">
        <v>202</v>
      </c>
      <c r="B39" s="206"/>
      <c r="C39" s="153"/>
      <c r="D39" s="153">
        <v>-130900</v>
      </c>
      <c r="E39" s="153"/>
      <c r="F39" s="153"/>
      <c r="G39" s="153">
        <v>-23770</v>
      </c>
      <c r="H39" s="152"/>
      <c r="I39" s="153"/>
      <c r="J39" s="153">
        <v>-154670</v>
      </c>
    </row>
    <row r="40" spans="1:10" x14ac:dyDescent="0.3">
      <c r="A40" s="122" t="s">
        <v>218</v>
      </c>
      <c r="B40" s="206"/>
      <c r="C40" s="153" t="s">
        <v>30</v>
      </c>
      <c r="D40" s="153">
        <v>-481778</v>
      </c>
      <c r="E40" s="153"/>
      <c r="F40" s="153" t="s">
        <v>30</v>
      </c>
      <c r="G40" s="153">
        <v>-130932</v>
      </c>
      <c r="H40" s="152"/>
      <c r="I40" s="153" t="s">
        <v>30</v>
      </c>
      <c r="J40" s="153">
        <v>-612710</v>
      </c>
    </row>
    <row r="41" spans="1:10" x14ac:dyDescent="0.3">
      <c r="B41" s="154"/>
      <c r="C41" s="154"/>
      <c r="D41" s="206"/>
      <c r="E41" s="203"/>
      <c r="F41" s="206"/>
      <c r="G41" s="206"/>
      <c r="H41" s="206"/>
      <c r="I41" s="206"/>
      <c r="J41" s="206"/>
    </row>
    <row r="42" spans="1:10" x14ac:dyDescent="0.3">
      <c r="B42" s="154"/>
      <c r="C42" s="154"/>
      <c r="D42" s="206"/>
      <c r="E42" s="203"/>
      <c r="F42" s="206"/>
      <c r="G42" s="206"/>
      <c r="H42" s="206"/>
      <c r="I42" s="206"/>
      <c r="J42" s="206"/>
    </row>
    <row r="43" spans="1:10" x14ac:dyDescent="0.3">
      <c r="B43" s="154"/>
      <c r="C43" s="154"/>
      <c r="D43" s="206"/>
      <c r="E43" s="203"/>
      <c r="F43" s="206"/>
      <c r="G43" s="206"/>
      <c r="H43" s="206"/>
      <c r="I43" s="206"/>
      <c r="J43" s="206"/>
    </row>
    <row r="44" spans="1:10" ht="14.25" customHeight="1" thickBot="1" x14ac:dyDescent="0.35">
      <c r="A44" s="119"/>
      <c r="B44" s="621" t="s">
        <v>231</v>
      </c>
      <c r="C44" s="622"/>
      <c r="D44" s="622"/>
      <c r="E44" s="622"/>
      <c r="F44" s="622"/>
      <c r="G44" s="622"/>
      <c r="H44" s="622"/>
      <c r="I44" s="622"/>
      <c r="J44" s="622"/>
    </row>
    <row r="45" spans="1:10" ht="35.25" customHeight="1" thickBot="1" x14ac:dyDescent="0.35">
      <c r="A45" s="119" t="s">
        <v>247</v>
      </c>
      <c r="B45" s="156"/>
      <c r="C45" s="623" t="s">
        <v>244</v>
      </c>
      <c r="D45" s="624"/>
      <c r="E45" s="155"/>
      <c r="F45" s="623" t="s">
        <v>245</v>
      </c>
      <c r="G45" s="624"/>
      <c r="H45" s="155"/>
      <c r="I45" s="619" t="s">
        <v>246</v>
      </c>
      <c r="J45" s="620"/>
    </row>
    <row r="46" spans="1:10" x14ac:dyDescent="0.3">
      <c r="A46" s="122" t="s">
        <v>220</v>
      </c>
      <c r="B46" s="153"/>
      <c r="C46" s="155"/>
      <c r="D46" s="155"/>
      <c r="E46" s="156"/>
      <c r="F46" s="156"/>
      <c r="G46" s="157"/>
      <c r="H46" s="156"/>
      <c r="I46" s="155"/>
      <c r="J46" s="156"/>
    </row>
    <row r="47" spans="1:10" ht="35.25" customHeight="1" x14ac:dyDescent="0.3">
      <c r="A47" s="124" t="s">
        <v>218</v>
      </c>
      <c r="B47" s="154"/>
      <c r="C47" s="153" t="s">
        <v>30</v>
      </c>
      <c r="D47" s="156">
        <v>-481778</v>
      </c>
      <c r="E47" s="156" t="s">
        <v>207</v>
      </c>
      <c r="F47" s="153" t="s">
        <v>170</v>
      </c>
      <c r="G47" s="156">
        <v>-130932</v>
      </c>
      <c r="H47" s="206"/>
      <c r="I47" s="156" t="s">
        <v>30</v>
      </c>
      <c r="J47" s="156">
        <v>-612710</v>
      </c>
    </row>
    <row r="48" spans="1:10" x14ac:dyDescent="0.3">
      <c r="A48" s="124" t="s">
        <v>251</v>
      </c>
      <c r="B48" s="154"/>
      <c r="C48" s="153"/>
      <c r="D48" s="156"/>
      <c r="E48" s="156"/>
      <c r="F48" s="153"/>
      <c r="G48" s="156"/>
      <c r="H48" s="206"/>
      <c r="I48" s="156"/>
      <c r="J48" s="156"/>
    </row>
    <row r="49" spans="1:15" ht="14.25" customHeight="1" x14ac:dyDescent="0.3">
      <c r="A49" s="131" t="s">
        <v>221</v>
      </c>
      <c r="B49" s="154"/>
      <c r="C49" s="153"/>
      <c r="D49" s="153">
        <v>-150645</v>
      </c>
      <c r="E49" s="153"/>
      <c r="F49" s="153"/>
      <c r="G49" s="153">
        <v>-23770</v>
      </c>
      <c r="H49" s="152"/>
      <c r="I49" s="153"/>
      <c r="J49" s="153">
        <v>-174415</v>
      </c>
    </row>
    <row r="50" spans="1:15" x14ac:dyDescent="0.3">
      <c r="A50" s="124" t="s">
        <v>222</v>
      </c>
      <c r="B50" s="154"/>
      <c r="C50" s="153"/>
      <c r="D50" s="153"/>
      <c r="E50" s="153"/>
      <c r="F50" s="153"/>
      <c r="G50" s="153"/>
      <c r="H50" s="152"/>
      <c r="I50" s="153"/>
      <c r="J50" s="153"/>
    </row>
    <row r="51" spans="1:15" x14ac:dyDescent="0.3">
      <c r="A51" s="131" t="s">
        <v>172</v>
      </c>
      <c r="B51" s="154"/>
      <c r="C51" s="153"/>
      <c r="D51" s="153">
        <v>174323</v>
      </c>
      <c r="E51" s="153"/>
      <c r="F51" s="153"/>
      <c r="G51" s="153">
        <v>32679</v>
      </c>
      <c r="H51" s="152"/>
      <c r="I51" s="153"/>
      <c r="J51" s="153">
        <v>207002</v>
      </c>
    </row>
    <row r="52" spans="1:15" x14ac:dyDescent="0.3">
      <c r="A52" s="131" t="s">
        <v>180</v>
      </c>
      <c r="B52" s="154"/>
      <c r="C52" s="153"/>
      <c r="D52" s="153">
        <v>206706</v>
      </c>
      <c r="E52" s="153"/>
      <c r="F52" s="153"/>
      <c r="G52" s="153">
        <v>220</v>
      </c>
      <c r="H52" s="152"/>
      <c r="I52" s="153"/>
      <c r="J52" s="153">
        <v>206926</v>
      </c>
      <c r="O52" s="125"/>
    </row>
    <row r="53" spans="1:15" ht="23.25" customHeight="1" x14ac:dyDescent="0.3">
      <c r="A53" s="131" t="s">
        <v>223</v>
      </c>
      <c r="B53" s="154"/>
      <c r="C53" s="153"/>
      <c r="D53" s="153">
        <v>-120214</v>
      </c>
      <c r="E53" s="153"/>
      <c r="F53" s="153"/>
      <c r="G53" s="153">
        <v>120214</v>
      </c>
      <c r="H53" s="152"/>
      <c r="I53" s="153"/>
      <c r="J53" s="158" t="s">
        <v>171</v>
      </c>
      <c r="O53" s="126"/>
    </row>
    <row r="54" spans="1:15" x14ac:dyDescent="0.3">
      <c r="A54" s="131" t="s">
        <v>183</v>
      </c>
      <c r="B54" s="154"/>
      <c r="C54" s="153"/>
      <c r="D54" s="153">
        <v>-23022</v>
      </c>
      <c r="E54" s="153"/>
      <c r="F54" s="153"/>
      <c r="G54" s="153">
        <v>1589</v>
      </c>
      <c r="H54" s="152"/>
      <c r="I54" s="153"/>
      <c r="J54" s="153">
        <v>-21433</v>
      </c>
      <c r="O54" s="125"/>
    </row>
    <row r="55" spans="1:15" x14ac:dyDescent="0.3">
      <c r="A55" s="132" t="s">
        <v>252</v>
      </c>
      <c r="B55" s="154"/>
      <c r="C55" s="153" t="s">
        <v>30</v>
      </c>
      <c r="D55" s="156">
        <v>-366419</v>
      </c>
      <c r="E55" s="156"/>
      <c r="F55" s="153" t="s">
        <v>30</v>
      </c>
      <c r="G55" s="158" t="s">
        <v>171</v>
      </c>
      <c r="H55" s="206"/>
      <c r="I55" s="156" t="s">
        <v>30</v>
      </c>
      <c r="J55" s="156">
        <v>-366419</v>
      </c>
      <c r="O55" s="125"/>
    </row>
  </sheetData>
  <mergeCells count="16">
    <mergeCell ref="I45:J45"/>
    <mergeCell ref="B44:J44"/>
    <mergeCell ref="C45:D45"/>
    <mergeCell ref="F45:G45"/>
    <mergeCell ref="C18:J18"/>
    <mergeCell ref="I19:J19"/>
    <mergeCell ref="C19:D19"/>
    <mergeCell ref="F19:G19"/>
    <mergeCell ref="C3:J3"/>
    <mergeCell ref="I4:J4"/>
    <mergeCell ref="C35:D35"/>
    <mergeCell ref="I35:J35"/>
    <mergeCell ref="B34:J34"/>
    <mergeCell ref="F35:G35"/>
    <mergeCell ref="C4:D4"/>
    <mergeCell ref="F4:G4"/>
  </mergeCells>
  <phoneticPr fontId="63"/>
  <hyperlinks>
    <hyperlink ref="A1" location="Notes_AccPolicies_FranchiseRevenue" display="Notes_AccPolicies_Recently Adopted Acc Plcs (ASC606)" xr:uid="{00000000-0004-0000-1800-000000000000}"/>
  </hyperlinks>
  <pageMargins left="0.7" right="0.7" top="0.75" bottom="0.75" header="0.3" footer="0.3"/>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85961485641044"/>
  </sheetPr>
  <dimension ref="A1:L13"/>
  <sheetViews>
    <sheetView workbookViewId="0">
      <selection activeCell="A25" sqref="A25"/>
    </sheetView>
  </sheetViews>
  <sheetFormatPr defaultColWidth="9.08203125" defaultRowHeight="14" outlineLevelCol="1" x14ac:dyDescent="0.3"/>
  <cols>
    <col min="1" max="1" width="65.75" style="18" customWidth="1"/>
    <col min="2" max="2" width="2.75" style="35" customWidth="1"/>
    <col min="3" max="3" width="1.75" style="17" customWidth="1"/>
    <col min="4" max="4" width="10.75" style="16" customWidth="1"/>
    <col min="5" max="5" width="2.75" style="16" customWidth="1"/>
    <col min="6" max="6" width="1.75" style="16" customWidth="1"/>
    <col min="7" max="7" width="10.75" style="16" customWidth="1"/>
    <col min="8" max="8" width="2.75" style="17" hidden="1" customWidth="1" outlineLevel="1"/>
    <col min="9" max="9" width="1.75" style="17" hidden="1" customWidth="1" outlineLevel="1"/>
    <col min="10" max="10" width="10.75" style="16" hidden="1" customWidth="1" outlineLevel="1"/>
    <col min="11" max="11" width="1.75" style="16" customWidth="1" collapsed="1"/>
    <col min="12" max="16384" width="9.08203125" style="16"/>
  </cols>
  <sheetData>
    <row r="1" spans="1:12" ht="17.5" x14ac:dyDescent="0.3">
      <c r="A1" s="24" t="s">
        <v>253</v>
      </c>
      <c r="B1" s="224"/>
    </row>
    <row r="3" spans="1:12" s="19" customFormat="1" ht="10.5" x14ac:dyDescent="0.25">
      <c r="A3" s="25"/>
      <c r="B3" s="25"/>
      <c r="C3" s="606" t="s">
        <v>231</v>
      </c>
      <c r="D3" s="606"/>
      <c r="E3" s="606"/>
      <c r="F3" s="606"/>
      <c r="G3" s="606"/>
      <c r="H3" s="606"/>
      <c r="I3" s="606"/>
      <c r="J3" s="606"/>
      <c r="K3" s="364" t="s">
        <v>168</v>
      </c>
    </row>
    <row r="4" spans="1:12" s="19" customFormat="1" ht="10.5" x14ac:dyDescent="0.25">
      <c r="A4" s="25"/>
      <c r="B4" s="25" t="s">
        <v>20</v>
      </c>
      <c r="C4" s="606">
        <v>2023</v>
      </c>
      <c r="D4" s="606"/>
      <c r="E4" s="364"/>
      <c r="F4" s="606">
        <v>2022</v>
      </c>
      <c r="G4" s="606"/>
      <c r="H4" s="30" t="s">
        <v>20</v>
      </c>
      <c r="I4" s="606">
        <v>2019</v>
      </c>
      <c r="J4" s="606"/>
      <c r="K4" s="364" t="s">
        <v>168</v>
      </c>
    </row>
    <row r="5" spans="1:12" s="41" customFormat="1" ht="10.5" x14ac:dyDescent="0.25">
      <c r="A5" s="201" t="s">
        <v>254</v>
      </c>
      <c r="B5" s="201"/>
      <c r="C5" s="215" t="s">
        <v>170</v>
      </c>
      <c r="D5" s="204">
        <v>560639</v>
      </c>
      <c r="E5" s="204"/>
      <c r="F5" s="215" t="s">
        <v>170</v>
      </c>
      <c r="G5" s="204">
        <v>539553</v>
      </c>
      <c r="H5" s="202"/>
      <c r="I5" s="145" t="s">
        <v>170</v>
      </c>
      <c r="J5" s="204">
        <v>215524</v>
      </c>
      <c r="K5" s="148"/>
      <c r="L5" s="149"/>
    </row>
    <row r="6" spans="1:12" s="41" customFormat="1" ht="10.5" x14ac:dyDescent="0.25">
      <c r="A6" s="201" t="s">
        <v>255</v>
      </c>
      <c r="B6" s="201"/>
      <c r="C6" s="201"/>
      <c r="D6" s="205">
        <v>25586</v>
      </c>
      <c r="E6" s="205"/>
      <c r="F6" s="201"/>
      <c r="G6" s="205">
        <v>18089</v>
      </c>
      <c r="H6" s="202"/>
      <c r="I6" s="202"/>
      <c r="J6" s="205">
        <v>7786</v>
      </c>
      <c r="K6" s="148"/>
      <c r="L6" s="149"/>
    </row>
    <row r="7" spans="1:12" s="41" customFormat="1" ht="10.5" x14ac:dyDescent="0.25">
      <c r="A7" s="215" t="s">
        <v>695</v>
      </c>
      <c r="B7" s="201"/>
      <c r="C7" s="201"/>
      <c r="D7" s="204">
        <v>161666</v>
      </c>
      <c r="E7" s="204"/>
      <c r="F7" s="201"/>
      <c r="G7" s="204">
        <v>114663</v>
      </c>
      <c r="H7" s="202"/>
      <c r="I7" s="202"/>
      <c r="J7" s="204">
        <v>19755</v>
      </c>
      <c r="K7" s="148"/>
      <c r="L7" s="149"/>
    </row>
    <row r="8" spans="1:12" s="41" customFormat="1" ht="10.5" x14ac:dyDescent="0.25">
      <c r="A8" s="106" t="s">
        <v>72</v>
      </c>
      <c r="B8" s="201"/>
      <c r="C8" s="217"/>
      <c r="D8" s="223">
        <v>747891</v>
      </c>
      <c r="E8" s="205"/>
      <c r="F8" s="217"/>
      <c r="G8" s="223">
        <v>672305</v>
      </c>
      <c r="H8" s="202"/>
      <c r="I8" s="225"/>
      <c r="J8" s="223">
        <v>243065</v>
      </c>
      <c r="K8" s="148"/>
      <c r="L8" s="149"/>
    </row>
    <row r="9" spans="1:12" s="41" customFormat="1" ht="10.5" x14ac:dyDescent="0.25">
      <c r="A9" s="105" t="s">
        <v>256</v>
      </c>
      <c r="B9" s="201"/>
      <c r="C9" s="201"/>
      <c r="D9" s="204">
        <v>-296393</v>
      </c>
      <c r="E9" s="204"/>
      <c r="F9" s="201"/>
      <c r="G9" s="204">
        <v>-248017</v>
      </c>
      <c r="H9" s="202"/>
      <c r="I9" s="202"/>
      <c r="J9" s="204">
        <v>-74110</v>
      </c>
      <c r="K9" s="148"/>
      <c r="L9" s="149"/>
    </row>
    <row r="10" spans="1:12" s="41" customFormat="1" ht="11" thickBot="1" x14ac:dyDescent="0.3">
      <c r="A10" s="201"/>
      <c r="B10" s="201"/>
      <c r="C10" s="259" t="s">
        <v>30</v>
      </c>
      <c r="D10" s="262">
        <v>451498</v>
      </c>
      <c r="E10" s="205"/>
      <c r="F10" s="259" t="s">
        <v>30</v>
      </c>
      <c r="G10" s="262">
        <v>424288</v>
      </c>
      <c r="H10" s="202"/>
      <c r="I10" s="267" t="s">
        <v>30</v>
      </c>
      <c r="J10" s="262">
        <v>168955</v>
      </c>
      <c r="K10" s="148"/>
      <c r="L10" s="149"/>
    </row>
    <row r="11" spans="1:12" s="41" customFormat="1" ht="11" thickTop="1" x14ac:dyDescent="0.25">
      <c r="A11" s="134"/>
      <c r="B11" s="139"/>
      <c r="C11" s="108"/>
      <c r="D11" s="149"/>
      <c r="E11" s="149"/>
      <c r="F11" s="149"/>
      <c r="G11" s="149"/>
      <c r="H11" s="148"/>
      <c r="I11" s="148"/>
      <c r="J11" s="149"/>
      <c r="K11" s="149"/>
      <c r="L11" s="149"/>
    </row>
    <row r="12" spans="1:12" x14ac:dyDescent="0.3">
      <c r="D12" s="206"/>
      <c r="E12" s="206"/>
      <c r="F12" s="206"/>
      <c r="G12" s="206"/>
      <c r="H12" s="203"/>
      <c r="I12" s="203"/>
      <c r="J12" s="206"/>
      <c r="K12" s="206"/>
      <c r="L12" s="206"/>
    </row>
    <row r="13" spans="1:12" x14ac:dyDescent="0.3">
      <c r="D13" s="206"/>
      <c r="E13" s="206"/>
      <c r="F13" s="206"/>
      <c r="G13" s="206"/>
      <c r="H13" s="203"/>
      <c r="I13" s="203"/>
      <c r="J13" s="206"/>
      <c r="K13" s="206"/>
      <c r="L13" s="206"/>
    </row>
  </sheetData>
  <mergeCells count="4">
    <mergeCell ref="C3:J3"/>
    <mergeCell ref="C4:D4"/>
    <mergeCell ref="I4:J4"/>
    <mergeCell ref="F4:G4"/>
  </mergeCells>
  <phoneticPr fontId="63"/>
  <hyperlinks>
    <hyperlink ref="A1" location="Notes_PropertyAndEquipment" display="Notes_PropertyAndEquipment" xr:uid="{00000000-0004-0000-19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85961485641044"/>
  </sheetPr>
  <dimension ref="A1:K24"/>
  <sheetViews>
    <sheetView workbookViewId="0">
      <selection activeCell="A25" sqref="A25"/>
    </sheetView>
  </sheetViews>
  <sheetFormatPr defaultColWidth="9.08203125" defaultRowHeight="14" outlineLevelRow="1" outlineLevelCol="1" x14ac:dyDescent="0.3"/>
  <cols>
    <col min="1" max="1" width="65.75" style="18" customWidth="1"/>
    <col min="2" max="2" width="2.75" style="35" customWidth="1"/>
    <col min="3" max="3" width="1.75" style="17" customWidth="1"/>
    <col min="4" max="4" width="10.75" style="16" customWidth="1"/>
    <col min="5" max="5" width="2.75" style="16" customWidth="1"/>
    <col min="6" max="6" width="1.75" style="16" customWidth="1"/>
    <col min="7" max="7" width="10.75" style="16" customWidth="1"/>
    <col min="8" max="8" width="2.75" style="17" hidden="1" customWidth="1" outlineLevel="1"/>
    <col min="9" max="9" width="1.75" style="17" hidden="1" customWidth="1" outlineLevel="1"/>
    <col min="10" max="10" width="10.75" style="16" hidden="1" customWidth="1" outlineLevel="1"/>
    <col min="11" max="11" width="9.08203125" style="16" collapsed="1"/>
    <col min="12" max="16384" width="9.08203125" style="16"/>
  </cols>
  <sheetData>
    <row r="1" spans="1:11" ht="17.5" x14ac:dyDescent="0.3">
      <c r="A1" s="24" t="s">
        <v>257</v>
      </c>
      <c r="B1" s="224"/>
    </row>
    <row r="3" spans="1:11" s="19" customFormat="1" ht="10.5" x14ac:dyDescent="0.25">
      <c r="A3" s="25"/>
      <c r="B3" s="25"/>
      <c r="C3" s="606" t="s">
        <v>231</v>
      </c>
      <c r="D3" s="606"/>
      <c r="E3" s="606"/>
      <c r="F3" s="606"/>
      <c r="G3" s="606"/>
      <c r="H3" s="606"/>
      <c r="I3" s="606"/>
      <c r="J3" s="606"/>
    </row>
    <row r="4" spans="1:11" s="19" customFormat="1" ht="10.5" x14ac:dyDescent="0.25">
      <c r="A4" s="25"/>
      <c r="B4" s="25" t="s">
        <v>20</v>
      </c>
      <c r="C4" s="625">
        <v>2023</v>
      </c>
      <c r="D4" s="625"/>
      <c r="E4" s="364"/>
      <c r="F4" s="625">
        <v>2022</v>
      </c>
      <c r="G4" s="625"/>
      <c r="H4" s="30" t="s">
        <v>20</v>
      </c>
      <c r="I4" s="625">
        <v>2019</v>
      </c>
      <c r="J4" s="625"/>
    </row>
    <row r="5" spans="1:11" s="20" customFormat="1" ht="13" x14ac:dyDescent="0.3">
      <c r="A5" s="226" t="s">
        <v>258</v>
      </c>
      <c r="B5" s="226"/>
      <c r="C5" s="226"/>
      <c r="D5" s="227"/>
      <c r="E5" s="227"/>
      <c r="F5" s="226"/>
      <c r="G5" s="227"/>
      <c r="H5" s="226"/>
      <c r="I5" s="329" t="s">
        <v>181</v>
      </c>
      <c r="J5" s="174" t="s">
        <v>181</v>
      </c>
      <c r="K5" s="137"/>
    </row>
    <row r="6" spans="1:11" s="20" customFormat="1" ht="13" x14ac:dyDescent="0.3">
      <c r="A6" s="226" t="s">
        <v>259</v>
      </c>
      <c r="B6" s="226"/>
      <c r="C6" s="226" t="s">
        <v>30</v>
      </c>
      <c r="D6" s="249">
        <v>220343</v>
      </c>
      <c r="E6" s="231"/>
      <c r="F6" s="226" t="s">
        <v>30</v>
      </c>
      <c r="G6" s="249">
        <v>156236</v>
      </c>
      <c r="H6" s="234"/>
      <c r="I6" s="234" t="s">
        <v>30</v>
      </c>
      <c r="J6" s="231">
        <v>54710</v>
      </c>
      <c r="K6" s="137"/>
    </row>
    <row r="7" spans="1:11" s="20" customFormat="1" ht="13" hidden="1" x14ac:dyDescent="0.3">
      <c r="A7" s="329" t="s">
        <v>260</v>
      </c>
      <c r="B7" s="329"/>
      <c r="C7" s="226"/>
      <c r="D7" s="214" t="s">
        <v>777</v>
      </c>
      <c r="E7" s="236"/>
      <c r="F7" s="226"/>
      <c r="G7" s="214" t="s">
        <v>749</v>
      </c>
      <c r="H7" s="234"/>
      <c r="I7" s="234"/>
      <c r="J7" s="236">
        <v>9802</v>
      </c>
      <c r="K7" s="137"/>
    </row>
    <row r="8" spans="1:11" s="20" customFormat="1" ht="13" x14ac:dyDescent="0.3">
      <c r="A8" s="329" t="s">
        <v>631</v>
      </c>
      <c r="B8" s="329"/>
      <c r="C8" s="226"/>
      <c r="D8" s="249">
        <v>180000</v>
      </c>
      <c r="E8" s="236"/>
      <c r="F8" s="226"/>
      <c r="G8" s="249">
        <v>180000</v>
      </c>
      <c r="H8" s="234"/>
      <c r="I8" s="234"/>
      <c r="J8" s="236" t="s">
        <v>171</v>
      </c>
      <c r="K8" s="137"/>
    </row>
    <row r="9" spans="1:11" s="20" customFormat="1" ht="13" x14ac:dyDescent="0.3">
      <c r="A9" s="329" t="s">
        <v>821</v>
      </c>
      <c r="B9" s="329"/>
      <c r="C9" s="226"/>
      <c r="D9" s="249">
        <v>637138</v>
      </c>
      <c r="E9" s="236"/>
      <c r="F9" s="226"/>
      <c r="G9" s="214">
        <v>43777</v>
      </c>
      <c r="H9" s="234"/>
      <c r="I9" s="234"/>
      <c r="J9" s="236"/>
      <c r="K9" s="137"/>
    </row>
    <row r="10" spans="1:11" s="20" customFormat="1" ht="13" x14ac:dyDescent="0.3">
      <c r="A10" s="329" t="s">
        <v>630</v>
      </c>
      <c r="B10" s="329"/>
      <c r="C10" s="226"/>
      <c r="D10" s="249">
        <v>160000</v>
      </c>
      <c r="E10" s="236"/>
      <c r="F10" s="226"/>
      <c r="G10" s="249">
        <v>160000</v>
      </c>
      <c r="H10" s="234"/>
      <c r="I10" s="234"/>
      <c r="J10" s="236" t="s">
        <v>171</v>
      </c>
      <c r="K10" s="137"/>
    </row>
    <row r="11" spans="1:11" s="20" customFormat="1" ht="13" x14ac:dyDescent="0.3">
      <c r="A11" s="226" t="s">
        <v>261</v>
      </c>
      <c r="B11" s="226"/>
      <c r="C11" s="230"/>
      <c r="D11" s="516">
        <v>750</v>
      </c>
      <c r="E11" s="231"/>
      <c r="F11" s="230"/>
      <c r="G11" s="516">
        <v>750</v>
      </c>
      <c r="H11" s="234"/>
      <c r="I11" s="228"/>
      <c r="J11" s="229">
        <v>10750</v>
      </c>
      <c r="K11" s="137"/>
    </row>
    <row r="12" spans="1:11" s="20" customFormat="1" ht="13" x14ac:dyDescent="0.3">
      <c r="A12" s="110" t="s">
        <v>72</v>
      </c>
      <c r="B12" s="110"/>
      <c r="C12" s="226"/>
      <c r="D12" s="249">
        <v>1198231</v>
      </c>
      <c r="E12" s="236"/>
      <c r="F12" s="226"/>
      <c r="G12" s="249">
        <v>540763</v>
      </c>
      <c r="H12" s="234"/>
      <c r="I12" s="234"/>
      <c r="J12" s="236">
        <v>75262</v>
      </c>
      <c r="K12" s="137"/>
    </row>
    <row r="13" spans="1:11" s="20" customFormat="1" ht="13" x14ac:dyDescent="0.3">
      <c r="A13" s="226" t="s">
        <v>262</v>
      </c>
      <c r="B13" s="226"/>
      <c r="C13" s="226"/>
      <c r="D13" s="249">
        <v>-277900</v>
      </c>
      <c r="E13" s="231"/>
      <c r="F13" s="226"/>
      <c r="G13" s="249">
        <v>-137458</v>
      </c>
      <c r="H13" s="234"/>
      <c r="I13" s="234"/>
      <c r="J13" s="231">
        <v>-36694</v>
      </c>
      <c r="K13" s="137"/>
    </row>
    <row r="14" spans="1:11" s="20" customFormat="1" ht="13" x14ac:dyDescent="0.3">
      <c r="A14" s="110" t="s">
        <v>263</v>
      </c>
      <c r="B14" s="110"/>
      <c r="C14" s="232"/>
      <c r="D14" s="515">
        <v>920331</v>
      </c>
      <c r="E14" s="236"/>
      <c r="F14" s="232"/>
      <c r="G14" s="515">
        <v>403305</v>
      </c>
      <c r="H14" s="234"/>
      <c r="I14" s="235"/>
      <c r="J14" s="233">
        <v>38568</v>
      </c>
      <c r="K14" s="137"/>
    </row>
    <row r="15" spans="1:11" s="20" customFormat="1" ht="13" x14ac:dyDescent="0.3">
      <c r="A15" s="226"/>
      <c r="B15" s="226"/>
      <c r="C15" s="226"/>
      <c r="D15" s="214"/>
      <c r="E15" s="231"/>
      <c r="F15" s="226"/>
      <c r="G15" s="214"/>
      <c r="H15" s="234"/>
      <c r="I15" s="234"/>
      <c r="J15" s="231"/>
      <c r="K15" s="137"/>
    </row>
    <row r="16" spans="1:11" s="20" customFormat="1" ht="13" x14ac:dyDescent="0.3">
      <c r="A16" s="329" t="s">
        <v>264</v>
      </c>
      <c r="B16" s="329"/>
      <c r="C16" s="226"/>
      <c r="D16" s="214"/>
      <c r="E16" s="231"/>
      <c r="F16" s="226"/>
      <c r="G16" s="214"/>
      <c r="H16" s="234"/>
      <c r="I16" s="234"/>
      <c r="J16" s="231"/>
      <c r="K16" s="137"/>
    </row>
    <row r="17" spans="1:11" s="20" customFormat="1" ht="13" hidden="1" customHeight="1" outlineLevel="1" x14ac:dyDescent="0.3">
      <c r="A17" s="226" t="s">
        <v>265</v>
      </c>
      <c r="B17" s="109"/>
      <c r="C17" s="226"/>
      <c r="D17" s="214" t="s">
        <v>171</v>
      </c>
      <c r="E17" s="231"/>
      <c r="F17" s="226"/>
      <c r="G17" s="214" t="s">
        <v>171</v>
      </c>
      <c r="H17" s="234"/>
      <c r="I17" s="234"/>
      <c r="J17" s="231">
        <v>38922</v>
      </c>
      <c r="K17" s="137"/>
    </row>
    <row r="18" spans="1:11" s="20" customFormat="1" ht="13" collapsed="1" x14ac:dyDescent="0.3">
      <c r="A18" s="329" t="s">
        <v>175</v>
      </c>
      <c r="B18" s="329"/>
      <c r="C18" s="226"/>
      <c r="D18" s="214">
        <v>484564</v>
      </c>
      <c r="E18" s="236"/>
      <c r="F18" s="226"/>
      <c r="G18" s="214">
        <v>539490</v>
      </c>
      <c r="H18" s="234"/>
      <c r="I18" s="234"/>
      <c r="J18" s="236">
        <v>78282</v>
      </c>
      <c r="K18" s="137"/>
    </row>
    <row r="19" spans="1:11" s="20" customFormat="1" ht="13" x14ac:dyDescent="0.3">
      <c r="A19" s="226" t="s">
        <v>266</v>
      </c>
      <c r="B19" s="226"/>
      <c r="C19" s="230"/>
      <c r="D19" s="460">
        <v>369</v>
      </c>
      <c r="E19" s="231"/>
      <c r="F19" s="230"/>
      <c r="G19" s="460">
        <v>369</v>
      </c>
      <c r="H19" s="234"/>
      <c r="I19" s="228"/>
      <c r="J19" s="229">
        <v>148</v>
      </c>
      <c r="K19" s="137"/>
    </row>
    <row r="20" spans="1:11" s="20" customFormat="1" ht="13" x14ac:dyDescent="0.3">
      <c r="A20" s="110" t="s">
        <v>72</v>
      </c>
      <c r="B20" s="110"/>
      <c r="C20" s="226"/>
      <c r="D20" s="214">
        <v>484933</v>
      </c>
      <c r="E20" s="236"/>
      <c r="F20" s="226"/>
      <c r="G20" s="214">
        <v>539859</v>
      </c>
      <c r="H20" s="234"/>
      <c r="I20" s="234"/>
      <c r="J20" s="236">
        <v>117352</v>
      </c>
      <c r="K20" s="137"/>
    </row>
    <row r="21" spans="1:11" ht="14.5" thickBot="1" x14ac:dyDescent="0.35">
      <c r="A21" s="109" t="s">
        <v>267</v>
      </c>
      <c r="B21" s="226"/>
      <c r="C21" s="237" t="s">
        <v>30</v>
      </c>
      <c r="D21" s="426">
        <v>1405264</v>
      </c>
      <c r="E21" s="231"/>
      <c r="F21" s="237" t="s">
        <v>30</v>
      </c>
      <c r="G21" s="426">
        <v>943164</v>
      </c>
      <c r="H21" s="234"/>
      <c r="I21" s="239" t="s">
        <v>30</v>
      </c>
      <c r="J21" s="238">
        <v>155920</v>
      </c>
    </row>
    <row r="22" spans="1:11" ht="14.5" thickTop="1" x14ac:dyDescent="0.3">
      <c r="D22" s="206"/>
      <c r="E22" s="206"/>
      <c r="F22" s="206"/>
      <c r="G22" s="206"/>
      <c r="H22" s="203"/>
      <c r="I22" s="203"/>
      <c r="J22" s="206"/>
    </row>
    <row r="23" spans="1:11" x14ac:dyDescent="0.3">
      <c r="D23" s="206"/>
      <c r="E23" s="206"/>
      <c r="F23" s="206"/>
      <c r="G23" s="206"/>
      <c r="H23" s="203"/>
      <c r="I23" s="203"/>
      <c r="J23" s="206"/>
    </row>
    <row r="24" spans="1:11" x14ac:dyDescent="0.3">
      <c r="D24" s="206"/>
      <c r="E24" s="206"/>
      <c r="F24" s="206"/>
      <c r="G24" s="206"/>
      <c r="H24" s="203"/>
      <c r="I24" s="203"/>
      <c r="J24" s="206"/>
    </row>
  </sheetData>
  <mergeCells count="4">
    <mergeCell ref="C3:J3"/>
    <mergeCell ref="C4:D4"/>
    <mergeCell ref="I4:J4"/>
    <mergeCell ref="F4:G4"/>
  </mergeCells>
  <phoneticPr fontId="63"/>
  <hyperlinks>
    <hyperlink ref="A1" location="Notes_Goodwill_IntangibleAssets" display="Notes_Goodwill_IntangibleAssets" xr:uid="{00000000-0004-0000-1A00-000000000000}"/>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85961485641044"/>
  </sheetPr>
  <dimension ref="A1:E12"/>
  <sheetViews>
    <sheetView workbookViewId="0">
      <selection activeCell="A25" sqref="A25"/>
    </sheetView>
  </sheetViews>
  <sheetFormatPr defaultColWidth="9.08203125" defaultRowHeight="14" x14ac:dyDescent="0.3"/>
  <cols>
    <col min="1" max="1" width="70.75" style="18" customWidth="1"/>
    <col min="2" max="2" width="2.75" style="243" customWidth="1"/>
    <col min="3" max="3" width="1.75" style="17" customWidth="1"/>
    <col min="4" max="4" width="12.75" style="16" customWidth="1"/>
    <col min="5" max="16384" width="9.08203125" style="16"/>
  </cols>
  <sheetData>
    <row r="1" spans="1:5" ht="17.5" x14ac:dyDescent="0.35">
      <c r="A1" s="24" t="s">
        <v>268</v>
      </c>
      <c r="B1" s="241"/>
    </row>
    <row r="2" spans="1:5" x14ac:dyDescent="0.3">
      <c r="B2" s="242"/>
    </row>
    <row r="3" spans="1:5" s="19" customFormat="1" ht="10.5" x14ac:dyDescent="0.25">
      <c r="A3" s="25"/>
      <c r="B3" s="31" t="s">
        <v>20</v>
      </c>
      <c r="C3" s="606" t="s">
        <v>231</v>
      </c>
      <c r="D3" s="606"/>
    </row>
    <row r="4" spans="1:5" s="20" customFormat="1" ht="13" x14ac:dyDescent="0.3">
      <c r="A4" s="26" t="str">
        <f>CONCATENATE("Year ending ",FY_LongDate_NoComma,":")</f>
        <v>Year ending December 31:</v>
      </c>
      <c r="B4" s="32"/>
      <c r="C4" s="137" t="s">
        <v>168</v>
      </c>
      <c r="D4" s="27" t="s">
        <v>169</v>
      </c>
    </row>
    <row r="5" spans="1:5" s="20" customFormat="1" ht="13" x14ac:dyDescent="0.3">
      <c r="A5" s="109">
        <v>2024</v>
      </c>
      <c r="B5" s="109"/>
      <c r="C5" s="94" t="s">
        <v>30</v>
      </c>
      <c r="D5" s="249">
        <v>285138</v>
      </c>
      <c r="E5" s="137"/>
    </row>
    <row r="6" spans="1:5" s="20" customFormat="1" ht="13" x14ac:dyDescent="0.3">
      <c r="A6" s="109">
        <v>2025</v>
      </c>
      <c r="B6" s="109"/>
      <c r="C6" s="2"/>
      <c r="D6" s="249">
        <v>279186</v>
      </c>
      <c r="E6" s="137"/>
    </row>
    <row r="7" spans="1:5" s="20" customFormat="1" ht="13" x14ac:dyDescent="0.3">
      <c r="A7" s="110">
        <v>2026</v>
      </c>
      <c r="B7" s="110"/>
      <c r="C7" s="2"/>
      <c r="D7" s="249">
        <v>206059</v>
      </c>
      <c r="E7" s="137"/>
    </row>
    <row r="8" spans="1:5" s="20" customFormat="1" ht="13" x14ac:dyDescent="0.3">
      <c r="A8" s="109">
        <v>2027</v>
      </c>
      <c r="B8" s="109"/>
      <c r="C8" s="2"/>
      <c r="D8" s="249">
        <v>60292</v>
      </c>
      <c r="E8" s="137"/>
    </row>
    <row r="9" spans="1:5" s="20" customFormat="1" ht="13" x14ac:dyDescent="0.3">
      <c r="A9" s="110">
        <v>2028</v>
      </c>
      <c r="B9" s="110"/>
      <c r="C9" s="2"/>
      <c r="D9" s="249">
        <v>45545</v>
      </c>
      <c r="E9" s="137"/>
    </row>
    <row r="10" spans="1:5" s="20" customFormat="1" ht="13" x14ac:dyDescent="0.3">
      <c r="A10" s="109" t="s">
        <v>269</v>
      </c>
      <c r="B10" s="109"/>
      <c r="C10" s="2"/>
      <c r="D10" s="249">
        <v>44111</v>
      </c>
      <c r="E10" s="137"/>
    </row>
    <row r="11" spans="1:5" s="20" customFormat="1" ht="13.5" thickBot="1" x14ac:dyDescent="0.35">
      <c r="A11" s="101" t="s">
        <v>72</v>
      </c>
      <c r="B11" s="101"/>
      <c r="C11" s="240" t="s">
        <v>30</v>
      </c>
      <c r="D11" s="481">
        <v>920331</v>
      </c>
      <c r="E11" s="137"/>
    </row>
    <row r="12" spans="1:5" ht="14.5" thickTop="1" x14ac:dyDescent="0.3">
      <c r="B12" s="35"/>
      <c r="C12" s="33"/>
      <c r="D12" s="17"/>
    </row>
  </sheetData>
  <mergeCells count="1">
    <mergeCell ref="C3:D3"/>
  </mergeCells>
  <phoneticPr fontId="63"/>
  <hyperlinks>
    <hyperlink ref="A1" location="Notes_Goodwill_AmortizationOfIntangibles" display="Notes_Goodwill_AmortizationOfIntangibles" xr:uid="{00000000-0004-0000-1B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85961485641044"/>
  </sheetPr>
  <dimension ref="A1:E20"/>
  <sheetViews>
    <sheetView workbookViewId="0">
      <selection activeCell="A25" sqref="A25"/>
    </sheetView>
  </sheetViews>
  <sheetFormatPr defaultColWidth="9.08203125" defaultRowHeight="14" outlineLevelRow="1" x14ac:dyDescent="0.3"/>
  <cols>
    <col min="1" max="1" width="70.75" style="18" customWidth="1"/>
    <col min="2" max="2" width="2.75" style="17" customWidth="1"/>
    <col min="3" max="3" width="1.75" style="17" customWidth="1"/>
    <col min="4" max="4" width="12.75" style="16" customWidth="1"/>
    <col min="5" max="16384" width="9.08203125" style="16"/>
  </cols>
  <sheetData>
    <row r="1" spans="1:5" ht="17.5" x14ac:dyDescent="0.3">
      <c r="A1" s="24" t="s">
        <v>270</v>
      </c>
    </row>
    <row r="3" spans="1:5" s="19" customFormat="1" ht="10.5" x14ac:dyDescent="0.25">
      <c r="A3" s="25"/>
      <c r="B3" s="30" t="s">
        <v>20</v>
      </c>
      <c r="C3" s="606" t="s">
        <v>231</v>
      </c>
      <c r="D3" s="606"/>
    </row>
    <row r="4" spans="1:5" s="19" customFormat="1" ht="12.65" hidden="1" customHeight="1" outlineLevel="1" x14ac:dyDescent="0.25">
      <c r="A4" s="111" t="s">
        <v>648</v>
      </c>
      <c r="B4" s="30"/>
      <c r="C4" s="226" t="s">
        <v>30</v>
      </c>
      <c r="D4" s="236">
        <v>63955</v>
      </c>
    </row>
    <row r="5" spans="1:5" s="19" customFormat="1" ht="13" hidden="1" outlineLevel="1" x14ac:dyDescent="0.25">
      <c r="A5" s="110" t="s">
        <v>633</v>
      </c>
      <c r="B5" s="30"/>
      <c r="C5" s="364"/>
      <c r="D5" s="236">
        <v>22156</v>
      </c>
    </row>
    <row r="6" spans="1:5" s="19" customFormat="1" ht="13" hidden="1" outlineLevel="1" x14ac:dyDescent="0.25">
      <c r="A6" s="109" t="s">
        <v>649</v>
      </c>
      <c r="B6" s="30"/>
      <c r="C6" s="364"/>
      <c r="D6" s="229">
        <v>-7829</v>
      </c>
    </row>
    <row r="7" spans="1:5" s="20" customFormat="1" ht="13" hidden="1" outlineLevel="1" x14ac:dyDescent="0.3">
      <c r="A7" s="111" t="s">
        <v>632</v>
      </c>
      <c r="B7" s="226"/>
      <c r="C7" s="442" t="s">
        <v>30</v>
      </c>
      <c r="D7" s="394">
        <v>78282</v>
      </c>
      <c r="E7" s="137"/>
    </row>
    <row r="8" spans="1:5" s="20" customFormat="1" ht="13" hidden="1" outlineLevel="1" x14ac:dyDescent="0.3">
      <c r="A8" s="110" t="s">
        <v>633</v>
      </c>
      <c r="B8" s="329"/>
      <c r="C8" s="230"/>
      <c r="D8" s="395">
        <v>72438</v>
      </c>
      <c r="E8" s="137"/>
    </row>
    <row r="9" spans="1:5" s="20" customFormat="1" ht="13" collapsed="1" x14ac:dyDescent="0.3">
      <c r="A9" s="111" t="s">
        <v>634</v>
      </c>
      <c r="B9" s="226"/>
      <c r="C9" s="226" t="s">
        <v>30</v>
      </c>
      <c r="D9" s="231">
        <v>600329</v>
      </c>
      <c r="E9" s="137"/>
    </row>
    <row r="10" spans="1:5" s="20" customFormat="1" ht="13" hidden="1" x14ac:dyDescent="0.3">
      <c r="A10" s="110" t="s">
        <v>633</v>
      </c>
      <c r="B10" s="329"/>
      <c r="C10" s="226"/>
      <c r="D10" s="236"/>
      <c r="E10" s="137"/>
    </row>
    <row r="11" spans="1:5" s="20" customFormat="1" ht="13" hidden="1" x14ac:dyDescent="0.3">
      <c r="A11" s="110" t="s">
        <v>705</v>
      </c>
      <c r="B11" s="329"/>
      <c r="C11" s="226"/>
      <c r="D11" s="236"/>
      <c r="E11" s="137"/>
    </row>
    <row r="12" spans="1:5" s="20" customFormat="1" ht="13" hidden="1" x14ac:dyDescent="0.3">
      <c r="A12" s="109" t="s">
        <v>706</v>
      </c>
      <c r="B12" s="226"/>
      <c r="C12" s="226"/>
      <c r="D12" s="231"/>
      <c r="E12" s="137"/>
    </row>
    <row r="13" spans="1:5" s="20" customFormat="1" ht="13" x14ac:dyDescent="0.3">
      <c r="A13" s="109" t="s">
        <v>698</v>
      </c>
      <c r="B13" s="226"/>
      <c r="C13" s="230"/>
      <c r="D13" s="229">
        <v>-60839</v>
      </c>
      <c r="E13" s="137"/>
    </row>
    <row r="14" spans="1:5" s="20" customFormat="1" ht="14.5" hidden="1" customHeight="1" outlineLevel="1" x14ac:dyDescent="0.3">
      <c r="A14" s="109" t="s">
        <v>694</v>
      </c>
      <c r="B14" s="226"/>
      <c r="C14" s="226"/>
      <c r="D14" s="231"/>
      <c r="E14" s="137"/>
    </row>
    <row r="15" spans="1:5" s="20" customFormat="1" ht="13" collapsed="1" x14ac:dyDescent="0.3">
      <c r="A15" s="111" t="s">
        <v>716</v>
      </c>
      <c r="B15" s="226"/>
      <c r="C15" s="442" t="s">
        <v>30</v>
      </c>
      <c r="D15" s="485">
        <v>539490</v>
      </c>
      <c r="E15" s="137"/>
    </row>
    <row r="16" spans="1:5" s="20" customFormat="1" ht="13" hidden="1" x14ac:dyDescent="0.3">
      <c r="A16" s="109" t="s">
        <v>633</v>
      </c>
      <c r="B16" s="226"/>
      <c r="C16" s="226"/>
      <c r="D16" s="210" t="s">
        <v>171</v>
      </c>
      <c r="E16" s="137"/>
    </row>
    <row r="17" spans="1:4" x14ac:dyDescent="0.3">
      <c r="A17" s="109" t="s">
        <v>698</v>
      </c>
      <c r="B17" s="226"/>
      <c r="C17" s="226"/>
      <c r="D17" s="231">
        <v>-54926</v>
      </c>
    </row>
    <row r="18" spans="1:4" ht="13.9" hidden="1" customHeight="1" outlineLevel="1" x14ac:dyDescent="0.3">
      <c r="A18" s="109"/>
      <c r="B18" s="226"/>
      <c r="C18" s="226"/>
      <c r="D18" s="231" t="s">
        <v>748</v>
      </c>
    </row>
    <row r="19" spans="1:4" ht="14.5" collapsed="1" thickBot="1" x14ac:dyDescent="0.35">
      <c r="A19" s="111" t="s">
        <v>778</v>
      </c>
      <c r="B19" s="226"/>
      <c r="C19" s="237" t="s">
        <v>674</v>
      </c>
      <c r="D19" s="451">
        <v>484564</v>
      </c>
    </row>
    <row r="20" spans="1:4" ht="14.5" thickTop="1" x14ac:dyDescent="0.3"/>
  </sheetData>
  <mergeCells count="1">
    <mergeCell ref="C3:D3"/>
  </mergeCells>
  <phoneticPr fontId="63"/>
  <hyperlinks>
    <hyperlink ref="A1" location="Notes_Goodwill_CarryingAmount" display="Notes_Goodwill_CarryingAmount" xr:uid="{00000000-0004-0000-1C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85961485641044"/>
  </sheetPr>
  <dimension ref="A1:Q10"/>
  <sheetViews>
    <sheetView workbookViewId="0">
      <selection activeCell="A25" sqref="A25"/>
    </sheetView>
  </sheetViews>
  <sheetFormatPr defaultColWidth="9.08203125" defaultRowHeight="14" outlineLevelRow="1" outlineLevelCol="1" x14ac:dyDescent="0.3"/>
  <cols>
    <col min="1" max="1" width="65.75" style="18" customWidth="1"/>
    <col min="2" max="2" width="2.75" style="17" customWidth="1"/>
    <col min="3" max="3" width="1.75" style="17" customWidth="1"/>
    <col min="4" max="4" width="10.75" style="16" customWidth="1"/>
    <col min="5" max="5" width="2.75" style="16" customWidth="1"/>
    <col min="6" max="6" width="1.75" style="16" customWidth="1"/>
    <col min="7" max="7" width="10.75" style="16" customWidth="1"/>
    <col min="8" max="8" width="2.75" style="17" hidden="1" customWidth="1" outlineLevel="1"/>
    <col min="9" max="9" width="1.75" style="17" hidden="1" customWidth="1" outlineLevel="1"/>
    <col min="10" max="10" width="10.75" style="16" hidden="1" customWidth="1" outlineLevel="1"/>
    <col min="11" max="11" width="2.75" style="17" customWidth="1" collapsed="1"/>
    <col min="12" max="12" width="10.75" style="16" customWidth="1"/>
    <col min="13" max="13" width="2.75" style="16" customWidth="1"/>
    <col min="14" max="14" width="10.75" style="16" customWidth="1"/>
    <col min="15" max="15" width="2.75" style="17" hidden="1" customWidth="1" outlineLevel="1"/>
    <col min="16" max="16" width="10.75" style="16" hidden="1" customWidth="1" outlineLevel="1"/>
    <col min="17" max="17" width="1.25" style="17" customWidth="1" collapsed="1"/>
    <col min="18" max="16384" width="9.08203125" style="16"/>
  </cols>
  <sheetData>
    <row r="1" spans="1:17" ht="17.5" x14ac:dyDescent="0.3">
      <c r="A1" s="24" t="s">
        <v>274</v>
      </c>
    </row>
    <row r="3" spans="1:17" s="19" customFormat="1" ht="13" x14ac:dyDescent="0.25">
      <c r="A3" s="367"/>
      <c r="B3" s="367"/>
      <c r="C3" s="626" t="s">
        <v>275</v>
      </c>
      <c r="D3" s="626"/>
      <c r="E3" s="626"/>
      <c r="F3" s="626"/>
      <c r="G3" s="626"/>
      <c r="H3" s="626"/>
      <c r="I3" s="626"/>
      <c r="J3" s="626"/>
      <c r="K3" s="367"/>
      <c r="L3" s="629"/>
      <c r="M3" s="629"/>
      <c r="N3" s="629"/>
      <c r="O3" s="629"/>
      <c r="P3" s="629"/>
      <c r="Q3" s="200" t="s">
        <v>168</v>
      </c>
    </row>
    <row r="4" spans="1:17" s="19" customFormat="1" ht="13" x14ac:dyDescent="0.25">
      <c r="A4" s="367"/>
      <c r="B4" s="367"/>
      <c r="C4" s="627" t="s">
        <v>231</v>
      </c>
      <c r="D4" s="627"/>
      <c r="E4" s="627"/>
      <c r="F4" s="627"/>
      <c r="G4" s="627"/>
      <c r="H4" s="627"/>
      <c r="I4" s="627"/>
      <c r="J4" s="627"/>
      <c r="K4" s="244"/>
      <c r="L4" s="628" t="s">
        <v>276</v>
      </c>
      <c r="M4" s="628"/>
      <c r="N4" s="628"/>
      <c r="O4" s="628"/>
      <c r="P4" s="628"/>
      <c r="Q4" s="200" t="s">
        <v>168</v>
      </c>
    </row>
    <row r="5" spans="1:17" s="19" customFormat="1" ht="13" x14ac:dyDescent="0.25">
      <c r="A5" s="367"/>
      <c r="B5" s="367"/>
      <c r="C5" s="627">
        <v>2023</v>
      </c>
      <c r="D5" s="627"/>
      <c r="E5" s="367"/>
      <c r="F5" s="627">
        <v>2022</v>
      </c>
      <c r="G5" s="627"/>
      <c r="H5" s="367"/>
      <c r="I5" s="627">
        <v>2019</v>
      </c>
      <c r="J5" s="627"/>
      <c r="K5" s="244"/>
      <c r="L5" s="366">
        <v>2023</v>
      </c>
      <c r="M5" s="296"/>
      <c r="N5" s="366">
        <v>2022</v>
      </c>
      <c r="O5" s="296"/>
      <c r="P5" s="366">
        <v>2019</v>
      </c>
      <c r="Q5" s="200" t="s">
        <v>168</v>
      </c>
    </row>
    <row r="6" spans="1:17" s="20" customFormat="1" ht="13" x14ac:dyDescent="0.3">
      <c r="A6" s="367" t="s">
        <v>277</v>
      </c>
      <c r="B6" s="367"/>
      <c r="C6" s="367" t="s">
        <v>170</v>
      </c>
      <c r="D6" s="214">
        <v>77948.214000000007</v>
      </c>
      <c r="E6" s="367"/>
      <c r="F6" s="367" t="s">
        <v>170</v>
      </c>
      <c r="G6" s="214">
        <v>52520</v>
      </c>
      <c r="H6" s="367"/>
      <c r="I6" s="367" t="s">
        <v>170</v>
      </c>
      <c r="J6" s="214">
        <v>5544</v>
      </c>
      <c r="K6" s="245"/>
      <c r="L6" s="248">
        <v>2.8942332048139601E-2</v>
      </c>
      <c r="M6" s="248"/>
      <c r="N6" s="248">
        <v>8.9999999999999998E-4</v>
      </c>
      <c r="O6" s="251"/>
      <c r="P6" s="325">
        <v>0.14299999999999999</v>
      </c>
      <c r="Q6" s="246"/>
    </row>
    <row r="7" spans="1:17" s="20" customFormat="1" ht="13" hidden="1" outlineLevel="1" x14ac:dyDescent="0.3">
      <c r="A7" s="367" t="s">
        <v>278</v>
      </c>
      <c r="B7" s="367"/>
      <c r="C7" s="367"/>
      <c r="D7" s="425" t="s">
        <v>171</v>
      </c>
      <c r="E7" s="367"/>
      <c r="F7" s="367"/>
      <c r="G7" s="425" t="s">
        <v>171</v>
      </c>
      <c r="H7" s="367"/>
      <c r="I7" s="367"/>
      <c r="J7" s="214">
        <v>3000</v>
      </c>
      <c r="K7" s="367"/>
      <c r="L7" s="247" t="s">
        <v>171</v>
      </c>
      <c r="M7" s="247"/>
      <c r="N7" s="325" t="s">
        <v>171</v>
      </c>
      <c r="O7" s="251"/>
      <c r="P7" s="325">
        <v>0.16600000000000001</v>
      </c>
      <c r="Q7" s="246"/>
    </row>
    <row r="8" spans="1:17" s="20" customFormat="1" ht="13" collapsed="1" x14ac:dyDescent="0.3">
      <c r="A8" s="367" t="s">
        <v>261</v>
      </c>
      <c r="B8" s="367"/>
      <c r="C8" s="367"/>
      <c r="D8" s="214">
        <v>3594.2219999999943</v>
      </c>
      <c r="E8" s="367"/>
      <c r="F8" s="367"/>
      <c r="G8" s="214">
        <v>500</v>
      </c>
      <c r="H8" s="367"/>
      <c r="I8" s="367"/>
      <c r="J8" s="214">
        <v>5500</v>
      </c>
      <c r="K8" s="367"/>
      <c r="L8" s="247" t="s">
        <v>171</v>
      </c>
      <c r="M8" s="247"/>
      <c r="N8" s="247" t="s">
        <v>171</v>
      </c>
      <c r="O8" s="251"/>
      <c r="P8" s="247" t="s">
        <v>171</v>
      </c>
      <c r="Q8" s="246"/>
    </row>
    <row r="9" spans="1:17" s="20" customFormat="1" ht="13.5" thickBot="1" x14ac:dyDescent="0.35">
      <c r="A9" s="213" t="s">
        <v>72</v>
      </c>
      <c r="B9" s="367"/>
      <c r="C9" s="250" t="s">
        <v>30</v>
      </c>
      <c r="D9" s="426">
        <v>81542.436000000002</v>
      </c>
      <c r="E9" s="367"/>
      <c r="F9" s="250" t="s">
        <v>30</v>
      </c>
      <c r="G9" s="426">
        <v>53020</v>
      </c>
      <c r="H9" s="367"/>
      <c r="I9" s="250" t="s">
        <v>30</v>
      </c>
      <c r="J9" s="426">
        <v>14044</v>
      </c>
      <c r="K9" s="367"/>
      <c r="L9" s="251"/>
      <c r="M9" s="251"/>
      <c r="N9" s="251"/>
      <c r="O9" s="251"/>
      <c r="P9" s="251"/>
      <c r="Q9" s="246"/>
    </row>
    <row r="10" spans="1:17" ht="14.5" thickTop="1" x14ac:dyDescent="0.3">
      <c r="G10" s="206"/>
    </row>
  </sheetData>
  <mergeCells count="7">
    <mergeCell ref="C3:J3"/>
    <mergeCell ref="C4:J4"/>
    <mergeCell ref="L4:P4"/>
    <mergeCell ref="C5:D5"/>
    <mergeCell ref="I5:J5"/>
    <mergeCell ref="L3:P3"/>
    <mergeCell ref="F5:G5"/>
  </mergeCells>
  <phoneticPr fontId="63"/>
  <hyperlinks>
    <hyperlink ref="A1" location="Notes_Investment_NonMarketableSecurities" display="Notes_Investment_NonMarketableSecurities" xr:uid="{00000000-0004-0000-1D00-000000000000}"/>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85961485641044"/>
  </sheetPr>
  <dimension ref="A1:K11"/>
  <sheetViews>
    <sheetView workbookViewId="0">
      <selection activeCell="A25" sqref="A25"/>
    </sheetView>
  </sheetViews>
  <sheetFormatPr defaultColWidth="9.08203125" defaultRowHeight="14" outlineLevelCol="1" x14ac:dyDescent="0.3"/>
  <cols>
    <col min="1" max="1" width="85.75" style="18" customWidth="1"/>
    <col min="2" max="2" width="2.75" style="17" customWidth="1"/>
    <col min="3" max="3" width="1.75" style="17" customWidth="1"/>
    <col min="4" max="4" width="10.75" style="16" customWidth="1"/>
    <col min="5" max="5" width="2.75" style="16" customWidth="1"/>
    <col min="6" max="6" width="1.75" style="16" customWidth="1"/>
    <col min="7" max="7" width="10.75" style="16" customWidth="1"/>
    <col min="8" max="8" width="2.75" style="17" hidden="1" customWidth="1" outlineLevel="1"/>
    <col min="9" max="9" width="1.75" style="17" hidden="1" customWidth="1" outlineLevel="1"/>
    <col min="10" max="10" width="10.75" style="16" hidden="1" customWidth="1" outlineLevel="1"/>
    <col min="11" max="11" width="1.75" style="16" customWidth="1" collapsed="1"/>
    <col min="12" max="16384" width="9.08203125" style="16"/>
  </cols>
  <sheetData>
    <row r="1" spans="1:11" ht="17.5" x14ac:dyDescent="0.3">
      <c r="A1" s="24" t="s">
        <v>279</v>
      </c>
    </row>
    <row r="3" spans="1:11" s="19" customFormat="1" ht="13" x14ac:dyDescent="0.25">
      <c r="A3" s="226"/>
      <c r="B3" s="226"/>
      <c r="C3" s="226"/>
      <c r="D3" s="226"/>
      <c r="E3" s="226"/>
      <c r="F3" s="226"/>
      <c r="G3" s="226"/>
      <c r="H3" s="226"/>
      <c r="I3" s="226"/>
      <c r="J3" s="226"/>
      <c r="K3" s="364" t="s">
        <v>168</v>
      </c>
    </row>
    <row r="4" spans="1:11" s="19" customFormat="1" ht="10.5" x14ac:dyDescent="0.25">
      <c r="A4" s="368"/>
      <c r="B4" s="368"/>
      <c r="C4" s="607" t="s">
        <v>231</v>
      </c>
      <c r="D4" s="607"/>
      <c r="E4" s="607"/>
      <c r="F4" s="607"/>
      <c r="G4" s="607"/>
      <c r="H4" s="607"/>
      <c r="I4" s="607"/>
      <c r="J4" s="607"/>
      <c r="K4" s="364" t="s">
        <v>168</v>
      </c>
    </row>
    <row r="5" spans="1:11" s="20" customFormat="1" ht="13" x14ac:dyDescent="0.3">
      <c r="A5" s="368"/>
      <c r="B5" s="368"/>
      <c r="C5" s="609">
        <v>2023</v>
      </c>
      <c r="D5" s="609"/>
      <c r="E5" s="369"/>
      <c r="F5" s="609">
        <v>2022</v>
      </c>
      <c r="G5" s="609"/>
      <c r="H5" s="368"/>
      <c r="I5" s="609">
        <v>2019</v>
      </c>
      <c r="J5" s="609"/>
      <c r="K5" s="137"/>
    </row>
    <row r="6" spans="1:11" s="20" customFormat="1" ht="13" x14ac:dyDescent="0.3">
      <c r="A6" s="368" t="s">
        <v>806</v>
      </c>
      <c r="B6" s="368"/>
      <c r="C6" s="368" t="s">
        <v>170</v>
      </c>
      <c r="D6" s="210">
        <v>400000</v>
      </c>
      <c r="E6" s="210"/>
      <c r="F6" s="368" t="s">
        <v>170</v>
      </c>
      <c r="G6" s="247" t="s">
        <v>171</v>
      </c>
      <c r="H6" s="368"/>
      <c r="I6" s="369"/>
      <c r="J6" s="369"/>
      <c r="K6" s="137"/>
    </row>
    <row r="7" spans="1:11" s="20" customFormat="1" ht="26.5" customHeight="1" x14ac:dyDescent="0.3">
      <c r="A7" s="368" t="s">
        <v>729</v>
      </c>
      <c r="B7" s="368"/>
      <c r="C7" s="368"/>
      <c r="D7" s="210">
        <v>651217</v>
      </c>
      <c r="E7" s="210"/>
      <c r="F7" s="368"/>
      <c r="G7" s="210">
        <v>748937</v>
      </c>
      <c r="H7" s="207"/>
      <c r="I7" s="207" t="s">
        <v>170</v>
      </c>
      <c r="J7" s="210">
        <v>342101</v>
      </c>
      <c r="K7" s="137"/>
    </row>
    <row r="8" spans="1:11" s="20" customFormat="1" ht="13" x14ac:dyDescent="0.3">
      <c r="A8" s="368" t="s">
        <v>721</v>
      </c>
      <c r="B8" s="368"/>
      <c r="C8" s="368"/>
      <c r="D8" s="210">
        <v>500000</v>
      </c>
      <c r="E8" s="210"/>
      <c r="F8" s="368"/>
      <c r="G8" s="210">
        <v>500000</v>
      </c>
      <c r="H8" s="207"/>
      <c r="I8" s="207"/>
      <c r="J8" s="210"/>
      <c r="K8" s="137"/>
    </row>
    <row r="9" spans="1:11" s="20" customFormat="1" ht="13" x14ac:dyDescent="0.3">
      <c r="A9" s="368" t="s">
        <v>675</v>
      </c>
      <c r="B9" s="368"/>
      <c r="C9" s="368"/>
      <c r="D9" s="210">
        <v>-500415</v>
      </c>
      <c r="E9" s="210"/>
      <c r="F9" s="368"/>
      <c r="G9" s="210">
        <v>-99168</v>
      </c>
      <c r="H9" s="207"/>
      <c r="I9" s="207"/>
      <c r="J9" s="210">
        <v>-191570</v>
      </c>
      <c r="K9" s="137"/>
    </row>
    <row r="10" spans="1:11" ht="14.5" thickBot="1" x14ac:dyDescent="0.35">
      <c r="A10" s="196" t="s">
        <v>807</v>
      </c>
      <c r="B10" s="368"/>
      <c r="C10" s="253" t="s">
        <v>30</v>
      </c>
      <c r="D10" s="211">
        <v>1050802</v>
      </c>
      <c r="E10" s="210"/>
      <c r="F10" s="253" t="s">
        <v>30</v>
      </c>
      <c r="G10" s="211">
        <v>1149769</v>
      </c>
      <c r="H10" s="207"/>
      <c r="I10" s="252" t="s">
        <v>30</v>
      </c>
      <c r="J10" s="211">
        <v>150531</v>
      </c>
    </row>
    <row r="11" spans="1:11" ht="14.5" thickTop="1" x14ac:dyDescent="0.3">
      <c r="D11" s="206"/>
      <c r="E11" s="206"/>
      <c r="F11" s="206"/>
      <c r="G11" s="206"/>
      <c r="H11" s="203"/>
      <c r="I11" s="203"/>
      <c r="J11" s="206"/>
    </row>
  </sheetData>
  <mergeCells count="4">
    <mergeCell ref="C4:J4"/>
    <mergeCell ref="C5:D5"/>
    <mergeCell ref="I5:J5"/>
    <mergeCell ref="F5:G5"/>
  </mergeCells>
  <phoneticPr fontId="63"/>
  <hyperlinks>
    <hyperlink ref="A1" location="Notes_Investment_LongTermBorrowings" display="Notes_Investment_LongTermBorrowings" xr:uid="{00000000-0004-0000-1E00-000000000000}"/>
  </hyperlink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85961485641044"/>
  </sheetPr>
  <dimension ref="A1:K14"/>
  <sheetViews>
    <sheetView workbookViewId="0">
      <selection activeCell="A25" sqref="A25"/>
    </sheetView>
  </sheetViews>
  <sheetFormatPr defaultColWidth="9.08203125" defaultRowHeight="14" x14ac:dyDescent="0.3"/>
  <cols>
    <col min="1" max="1" width="65.75" style="18" customWidth="1"/>
    <col min="2" max="2" width="2.75" style="17" customWidth="1"/>
    <col min="3" max="3" width="1.75" style="17" customWidth="1"/>
    <col min="4" max="4" width="12.75" style="16" customWidth="1"/>
    <col min="5" max="5" width="1.75" style="16" customWidth="1"/>
    <col min="6" max="16384" width="9.08203125" style="16"/>
  </cols>
  <sheetData>
    <row r="1" spans="1:11" ht="17.5" x14ac:dyDescent="0.3">
      <c r="A1" s="24" t="s">
        <v>280</v>
      </c>
    </row>
    <row r="5" spans="1:11" x14ac:dyDescent="0.3">
      <c r="A5" s="368"/>
      <c r="B5" s="321"/>
      <c r="C5" s="607" t="s">
        <v>231</v>
      </c>
      <c r="D5" s="608"/>
    </row>
    <row r="6" spans="1:11" x14ac:dyDescent="0.3">
      <c r="A6" s="368" t="s">
        <v>281</v>
      </c>
      <c r="B6" s="368"/>
      <c r="C6" s="363"/>
      <c r="D6" s="363"/>
    </row>
    <row r="7" spans="1:11" x14ac:dyDescent="0.3">
      <c r="A7" s="196">
        <v>2024</v>
      </c>
      <c r="B7" s="368"/>
      <c r="C7" s="286" t="s">
        <v>30</v>
      </c>
      <c r="D7" s="322">
        <v>100415</v>
      </c>
    </row>
    <row r="8" spans="1:11" x14ac:dyDescent="0.3">
      <c r="A8" s="196">
        <v>2025</v>
      </c>
      <c r="B8" s="368"/>
      <c r="C8" s="286"/>
      <c r="D8" s="322">
        <v>86603</v>
      </c>
      <c r="K8" s="569"/>
    </row>
    <row r="9" spans="1:11" x14ac:dyDescent="0.3">
      <c r="A9" s="196">
        <v>2026</v>
      </c>
      <c r="B9" s="368"/>
      <c r="C9" s="286"/>
      <c r="D9" s="322">
        <v>94587</v>
      </c>
    </row>
    <row r="10" spans="1:11" x14ac:dyDescent="0.3">
      <c r="A10" s="196">
        <v>2027</v>
      </c>
      <c r="B10" s="368"/>
      <c r="C10" s="286"/>
      <c r="D10" s="322">
        <v>594627</v>
      </c>
    </row>
    <row r="11" spans="1:11" x14ac:dyDescent="0.3">
      <c r="A11" s="196">
        <v>2028</v>
      </c>
      <c r="B11" s="368"/>
      <c r="C11" s="286"/>
      <c r="D11" s="322">
        <v>94664</v>
      </c>
    </row>
    <row r="12" spans="1:11" x14ac:dyDescent="0.3">
      <c r="A12" s="196" t="s">
        <v>779</v>
      </c>
      <c r="B12" s="368"/>
      <c r="C12" s="286"/>
      <c r="D12" s="322">
        <v>180321</v>
      </c>
    </row>
    <row r="13" spans="1:11" ht="14.5" thickBot="1" x14ac:dyDescent="0.35">
      <c r="A13" s="197" t="s">
        <v>72</v>
      </c>
      <c r="B13" s="368"/>
      <c r="C13" s="323" t="s">
        <v>30</v>
      </c>
      <c r="D13" s="324">
        <v>1151217</v>
      </c>
    </row>
    <row r="14" spans="1:11" ht="14.5" thickTop="1" x14ac:dyDescent="0.3">
      <c r="A14" s="134"/>
      <c r="B14" s="108"/>
      <c r="C14" s="108"/>
      <c r="D14" s="41"/>
    </row>
  </sheetData>
  <mergeCells count="1">
    <mergeCell ref="C5:D5"/>
  </mergeCells>
  <phoneticPr fontId="63"/>
  <hyperlinks>
    <hyperlink ref="A1" location="Notes_Investment_MaturitiesOfBorrowings" display="Notes_Investment_MaturitiesOfBorrowings" xr:uid="{00000000-0004-0000-1F00-000000000000}"/>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85961485641044"/>
  </sheetPr>
  <dimension ref="A1:K10"/>
  <sheetViews>
    <sheetView workbookViewId="0">
      <selection activeCell="A25" sqref="A25"/>
    </sheetView>
  </sheetViews>
  <sheetFormatPr defaultColWidth="9.08203125" defaultRowHeight="14" outlineLevelCol="1" x14ac:dyDescent="0.3"/>
  <cols>
    <col min="1" max="1" width="65.75" style="18" customWidth="1"/>
    <col min="2" max="2" width="2.75" style="16" customWidth="1"/>
    <col min="3" max="3" width="1.75" style="17" customWidth="1"/>
    <col min="4" max="4" width="10.75" style="16" customWidth="1"/>
    <col min="5" max="5" width="2.75" style="16" customWidth="1"/>
    <col min="6" max="6" width="1.75" style="16" customWidth="1"/>
    <col min="7" max="7" width="10.75" style="16" customWidth="1"/>
    <col min="8" max="8" width="2.75" style="16" hidden="1" customWidth="1" outlineLevel="1"/>
    <col min="9" max="9" width="1.75" style="17" hidden="1" customWidth="1" outlineLevel="1"/>
    <col min="10" max="10" width="10.75" style="16" hidden="1" customWidth="1" outlineLevel="1"/>
    <col min="11" max="11" width="1.75" style="16" customWidth="1" collapsed="1"/>
    <col min="12" max="16384" width="9.08203125" style="16"/>
  </cols>
  <sheetData>
    <row r="1" spans="1:11" ht="17.5" x14ac:dyDescent="0.3">
      <c r="A1" s="24" t="s">
        <v>283</v>
      </c>
    </row>
    <row r="3" spans="1:11" s="19" customFormat="1" ht="10.5" x14ac:dyDescent="0.25">
      <c r="A3" s="201"/>
      <c r="B3" s="201"/>
      <c r="C3" s="630" t="s">
        <v>231</v>
      </c>
      <c r="D3" s="630"/>
      <c r="E3" s="630"/>
      <c r="F3" s="630"/>
      <c r="G3" s="630"/>
      <c r="H3" s="630"/>
      <c r="I3" s="630"/>
      <c r="J3" s="630"/>
      <c r="K3" s="364" t="s">
        <v>168</v>
      </c>
    </row>
    <row r="4" spans="1:11" s="19" customFormat="1" ht="10.5" x14ac:dyDescent="0.25">
      <c r="A4" s="201"/>
      <c r="B4" s="201"/>
      <c r="C4" s="612">
        <v>2023</v>
      </c>
      <c r="D4" s="612"/>
      <c r="E4" s="201"/>
      <c r="F4" s="612">
        <v>2022</v>
      </c>
      <c r="G4" s="612"/>
      <c r="H4" s="201"/>
      <c r="I4" s="612">
        <v>2019</v>
      </c>
      <c r="J4" s="612"/>
      <c r="K4" s="364" t="s">
        <v>168</v>
      </c>
    </row>
    <row r="5" spans="1:11" s="20" customFormat="1" ht="13" x14ac:dyDescent="0.3">
      <c r="A5" s="303" t="s">
        <v>284</v>
      </c>
      <c r="B5" s="201"/>
      <c r="C5" s="215" t="s">
        <v>170</v>
      </c>
      <c r="D5" s="210">
        <v>310929</v>
      </c>
      <c r="E5" s="202"/>
      <c r="F5" s="215" t="s">
        <v>170</v>
      </c>
      <c r="G5" s="210">
        <v>298994</v>
      </c>
      <c r="H5" s="202"/>
      <c r="I5" s="145" t="s">
        <v>170</v>
      </c>
      <c r="J5" s="204">
        <v>119519</v>
      </c>
      <c r="K5" s="137"/>
    </row>
    <row r="6" spans="1:11" s="20" customFormat="1" ht="13" x14ac:dyDescent="0.3">
      <c r="A6" s="103" t="s">
        <v>285</v>
      </c>
      <c r="B6" s="201"/>
      <c r="C6" s="201"/>
      <c r="D6" s="210">
        <v>34160</v>
      </c>
      <c r="E6" s="202"/>
      <c r="F6" s="201"/>
      <c r="G6" s="210">
        <v>2150</v>
      </c>
      <c r="H6" s="202"/>
      <c r="I6" s="202"/>
      <c r="J6" s="205">
        <v>63623</v>
      </c>
      <c r="K6" s="137"/>
    </row>
    <row r="7" spans="1:11" s="20" customFormat="1" ht="13" x14ac:dyDescent="0.3">
      <c r="A7" s="105" t="s">
        <v>286</v>
      </c>
      <c r="B7" s="201"/>
      <c r="C7" s="201"/>
      <c r="D7" s="210">
        <v>-3838</v>
      </c>
      <c r="E7" s="202"/>
      <c r="F7" s="201"/>
      <c r="G7" s="210">
        <v>-14639</v>
      </c>
      <c r="H7" s="202"/>
      <c r="I7" s="202"/>
      <c r="J7" s="204">
        <v>-55954</v>
      </c>
      <c r="K7" s="137"/>
    </row>
    <row r="8" spans="1:11" s="20" customFormat="1" ht="13" x14ac:dyDescent="0.3">
      <c r="A8" s="103" t="s">
        <v>287</v>
      </c>
      <c r="B8" s="201"/>
      <c r="C8" s="201"/>
      <c r="D8" s="210">
        <v>3095</v>
      </c>
      <c r="E8" s="202"/>
      <c r="F8" s="201"/>
      <c r="G8" s="210">
        <v>24424</v>
      </c>
      <c r="H8" s="202"/>
      <c r="I8" s="202"/>
      <c r="J8" s="205">
        <v>223</v>
      </c>
      <c r="K8" s="137"/>
    </row>
    <row r="9" spans="1:11" s="20" customFormat="1" ht="13.5" thickBot="1" x14ac:dyDescent="0.35">
      <c r="A9" s="303" t="s">
        <v>288</v>
      </c>
      <c r="B9" s="201"/>
      <c r="C9" s="258" t="s">
        <v>30</v>
      </c>
      <c r="D9" s="211">
        <v>344346</v>
      </c>
      <c r="E9" s="202"/>
      <c r="F9" s="258" t="s">
        <v>30</v>
      </c>
      <c r="G9" s="211">
        <v>310929</v>
      </c>
      <c r="H9" s="202"/>
      <c r="I9" s="256" t="s">
        <v>30</v>
      </c>
      <c r="J9" s="257">
        <v>127411</v>
      </c>
      <c r="K9" s="137"/>
    </row>
    <row r="10" spans="1:11" ht="14.5" thickTop="1" x14ac:dyDescent="0.3">
      <c r="D10" s="206"/>
      <c r="E10" s="206"/>
      <c r="F10" s="206"/>
      <c r="G10" s="206"/>
      <c r="H10" s="206"/>
      <c r="I10" s="203"/>
      <c r="J10" s="206"/>
    </row>
  </sheetData>
  <mergeCells count="4">
    <mergeCell ref="C3:J3"/>
    <mergeCell ref="C4:D4"/>
    <mergeCell ref="I4:J4"/>
    <mergeCell ref="F4:G4"/>
  </mergeCells>
  <phoneticPr fontId="63"/>
  <hyperlinks>
    <hyperlink ref="A1" location="Notes_AssetRetirement_Reconciliation" display="Notes_AssetRetirement_Reconciliation" xr:uid="{00000000-0004-0000-2000-000000000000}"/>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85961485641044"/>
  </sheetPr>
  <dimension ref="A1:K10"/>
  <sheetViews>
    <sheetView workbookViewId="0">
      <selection activeCell="A25" sqref="A25"/>
    </sheetView>
  </sheetViews>
  <sheetFormatPr defaultColWidth="9.08203125" defaultRowHeight="14" x14ac:dyDescent="0.3"/>
  <cols>
    <col min="1" max="1" width="65.75" style="18" customWidth="1"/>
    <col min="2" max="2" width="2.75" style="17" customWidth="1"/>
    <col min="3" max="3" width="1.75" style="17" customWidth="1"/>
    <col min="4" max="4" width="10.75" style="16" customWidth="1"/>
    <col min="5" max="5" width="2.75" style="16" customWidth="1"/>
    <col min="6" max="6" width="1.75" style="16" customWidth="1"/>
    <col min="7" max="7" width="10.75" style="16" customWidth="1"/>
    <col min="8" max="8" width="2.75" style="17" customWidth="1"/>
    <col min="9" max="9" width="1.75" style="17" customWidth="1"/>
    <col min="10" max="10" width="10.75" style="16" customWidth="1"/>
    <col min="11" max="11" width="1.75" style="16" customWidth="1"/>
    <col min="12" max="16384" width="9.08203125" style="16"/>
  </cols>
  <sheetData>
    <row r="1" spans="1:11" ht="17.5" x14ac:dyDescent="0.3">
      <c r="A1" s="24" t="s">
        <v>289</v>
      </c>
    </row>
    <row r="3" spans="1:11" s="19" customFormat="1" ht="10.5" x14ac:dyDescent="0.25">
      <c r="A3" s="201"/>
      <c r="B3" s="201"/>
      <c r="C3" s="201"/>
      <c r="D3" s="201"/>
      <c r="E3" s="201"/>
      <c r="F3" s="201"/>
      <c r="G3" s="201"/>
      <c r="H3" s="201"/>
      <c r="I3" s="201"/>
      <c r="J3" s="201"/>
      <c r="K3" s="364" t="s">
        <v>168</v>
      </c>
    </row>
    <row r="4" spans="1:11" s="19" customFormat="1" ht="10.5" x14ac:dyDescent="0.25">
      <c r="A4" s="201"/>
      <c r="B4" s="201"/>
      <c r="C4" s="630" t="s">
        <v>231</v>
      </c>
      <c r="D4" s="630"/>
      <c r="E4" s="630"/>
      <c r="F4" s="630"/>
      <c r="G4" s="630"/>
      <c r="H4" s="630"/>
      <c r="I4" s="630"/>
      <c r="J4" s="630"/>
      <c r="K4" s="364" t="s">
        <v>168</v>
      </c>
    </row>
    <row r="5" spans="1:11" s="20" customFormat="1" ht="13" x14ac:dyDescent="0.3">
      <c r="A5" s="201"/>
      <c r="B5" s="201"/>
      <c r="C5" s="612">
        <v>2023</v>
      </c>
      <c r="D5" s="612"/>
      <c r="E5" s="406"/>
      <c r="F5" s="612">
        <v>2022</v>
      </c>
      <c r="G5" s="612"/>
      <c r="H5" s="201"/>
      <c r="I5" s="612">
        <v>2021</v>
      </c>
      <c r="J5" s="612"/>
      <c r="K5" s="137"/>
    </row>
    <row r="6" spans="1:11" s="20" customFormat="1" ht="13" x14ac:dyDescent="0.3">
      <c r="A6" s="303" t="s">
        <v>290</v>
      </c>
      <c r="B6" s="201"/>
      <c r="C6" s="215" t="s">
        <v>30</v>
      </c>
      <c r="D6" s="210">
        <v>893347</v>
      </c>
      <c r="E6" s="254"/>
      <c r="F6" s="215" t="s">
        <v>30</v>
      </c>
      <c r="G6" s="210">
        <v>866730.19299999997</v>
      </c>
      <c r="H6" s="201"/>
      <c r="I6" s="215" t="s">
        <v>170</v>
      </c>
      <c r="J6" s="204">
        <v>801292</v>
      </c>
      <c r="K6" s="137"/>
    </row>
    <row r="7" spans="1:11" s="20" customFormat="1" ht="13" x14ac:dyDescent="0.3">
      <c r="A7" s="278" t="s">
        <v>291</v>
      </c>
      <c r="B7" s="201"/>
      <c r="C7" s="201"/>
      <c r="D7" s="210">
        <v>45410</v>
      </c>
      <c r="E7" s="261"/>
      <c r="F7" s="201"/>
      <c r="G7" s="210">
        <v>40661.027000000002</v>
      </c>
      <c r="H7" s="201"/>
      <c r="I7" s="201"/>
      <c r="J7" s="205">
        <v>33167</v>
      </c>
      <c r="K7" s="137"/>
    </row>
    <row r="8" spans="1:11" s="20" customFormat="1" ht="13" x14ac:dyDescent="0.3">
      <c r="A8" s="303" t="s">
        <v>292</v>
      </c>
      <c r="B8" s="201"/>
      <c r="C8" s="201"/>
      <c r="D8" s="210">
        <v>44115</v>
      </c>
      <c r="E8" s="254"/>
      <c r="F8" s="201"/>
      <c r="G8" s="210">
        <v>19976.635999999999</v>
      </c>
      <c r="H8" s="201"/>
      <c r="I8" s="201"/>
      <c r="J8" s="204">
        <v>38876</v>
      </c>
      <c r="K8" s="137"/>
    </row>
    <row r="9" spans="1:11" ht="14.5" thickBot="1" x14ac:dyDescent="0.35">
      <c r="A9" s="278" t="s">
        <v>72</v>
      </c>
      <c r="B9" s="201"/>
      <c r="C9" s="259" t="s">
        <v>30</v>
      </c>
      <c r="D9" s="211">
        <v>982872</v>
      </c>
      <c r="E9" s="261"/>
      <c r="F9" s="259" t="s">
        <v>30</v>
      </c>
      <c r="G9" s="211">
        <v>927367.85599999991</v>
      </c>
      <c r="H9" s="201"/>
      <c r="I9" s="259" t="s">
        <v>30</v>
      </c>
      <c r="J9" s="262">
        <v>873335</v>
      </c>
    </row>
    <row r="10" spans="1:11" ht="14.5" thickTop="1" x14ac:dyDescent="0.3"/>
  </sheetData>
  <mergeCells count="4">
    <mergeCell ref="C4:J4"/>
    <mergeCell ref="C5:D5"/>
    <mergeCell ref="I5:J5"/>
    <mergeCell ref="F5:G5"/>
  </mergeCells>
  <phoneticPr fontId="63"/>
  <hyperlinks>
    <hyperlink ref="A1" location="Notes_Leases_LeaseCosts" display="Notes_Leases_LeaseCosts" xr:uid="{00000000-0004-0000-21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85961485641044"/>
  </sheetPr>
  <dimension ref="A1:K10"/>
  <sheetViews>
    <sheetView workbookViewId="0">
      <selection activeCell="A25" sqref="A25"/>
    </sheetView>
  </sheetViews>
  <sheetFormatPr defaultColWidth="9.08203125" defaultRowHeight="14" x14ac:dyDescent="0.3"/>
  <cols>
    <col min="1" max="1" width="65.75" style="18" customWidth="1"/>
    <col min="2" max="2" width="2.75" style="16" customWidth="1"/>
    <col min="3" max="3" width="1.75" style="17" customWidth="1"/>
    <col min="4" max="4" width="10.75" style="16" customWidth="1"/>
    <col min="5" max="5" width="2.75" style="16" customWidth="1"/>
    <col min="6" max="6" width="1.75" style="16" customWidth="1"/>
    <col min="7" max="7" width="10.75" style="16" customWidth="1"/>
    <col min="8" max="8" width="2.75" style="17" customWidth="1"/>
    <col min="9" max="9" width="1.75" style="17" customWidth="1"/>
    <col min="10" max="10" width="10.75" style="16" customWidth="1"/>
    <col min="11" max="11" width="1.25" style="17" customWidth="1"/>
    <col min="12" max="16384" width="9.08203125" style="16"/>
  </cols>
  <sheetData>
    <row r="1" spans="1:11" ht="17.5" x14ac:dyDescent="0.3">
      <c r="A1" s="24" t="s">
        <v>293</v>
      </c>
    </row>
    <row r="3" spans="1:11" s="19" customFormat="1" ht="10.5" x14ac:dyDescent="0.25">
      <c r="A3" s="201"/>
      <c r="B3" s="201"/>
      <c r="C3" s="201"/>
      <c r="D3" s="201"/>
      <c r="E3" s="201"/>
      <c r="F3" s="201"/>
      <c r="G3" s="201"/>
      <c r="H3" s="201"/>
      <c r="I3" s="201"/>
      <c r="J3" s="201"/>
      <c r="K3" s="30" t="s">
        <v>168</v>
      </c>
    </row>
    <row r="4" spans="1:11" s="19" customFormat="1" ht="10.5" x14ac:dyDescent="0.25">
      <c r="A4" s="201"/>
      <c r="B4" s="201"/>
      <c r="C4" s="630" t="s">
        <v>231</v>
      </c>
      <c r="D4" s="630"/>
      <c r="E4" s="630"/>
      <c r="F4" s="630"/>
      <c r="G4" s="630"/>
      <c r="H4" s="630"/>
      <c r="I4" s="630"/>
      <c r="J4" s="630"/>
      <c r="K4" s="30" t="s">
        <v>168</v>
      </c>
    </row>
    <row r="5" spans="1:11" s="20" customFormat="1" ht="13" x14ac:dyDescent="0.3">
      <c r="A5" s="201"/>
      <c r="B5" s="201"/>
      <c r="C5" s="612">
        <v>2023</v>
      </c>
      <c r="D5" s="612"/>
      <c r="E5" s="201"/>
      <c r="F5" s="612">
        <v>2022</v>
      </c>
      <c r="G5" s="612"/>
      <c r="H5" s="201"/>
      <c r="I5" s="612">
        <v>2021</v>
      </c>
      <c r="J5" s="612"/>
      <c r="K5" s="137"/>
    </row>
    <row r="6" spans="1:11" s="20" customFormat="1" ht="13" x14ac:dyDescent="0.3">
      <c r="A6" s="215" t="s">
        <v>294</v>
      </c>
      <c r="B6" s="201"/>
      <c r="C6" s="201"/>
      <c r="D6" s="133"/>
      <c r="E6" s="201"/>
      <c r="F6" s="201"/>
      <c r="G6" s="133"/>
      <c r="H6" s="201"/>
      <c r="I6" s="215" t="s">
        <v>181</v>
      </c>
      <c r="J6" s="133"/>
      <c r="K6" s="137"/>
    </row>
    <row r="7" spans="1:11" s="20" customFormat="1" ht="13" x14ac:dyDescent="0.3">
      <c r="A7" s="278" t="s">
        <v>295</v>
      </c>
      <c r="B7" s="201"/>
      <c r="C7" s="201" t="s">
        <v>30</v>
      </c>
      <c r="D7" s="210">
        <v>982872</v>
      </c>
      <c r="E7" s="201"/>
      <c r="F7" s="201" t="s">
        <v>30</v>
      </c>
      <c r="G7" s="210">
        <v>938094.72600000002</v>
      </c>
      <c r="H7" s="201"/>
      <c r="I7" s="201" t="s">
        <v>30</v>
      </c>
      <c r="J7" s="205">
        <v>881822</v>
      </c>
      <c r="K7" s="137"/>
    </row>
    <row r="8" spans="1:11" s="20" customFormat="1" ht="13" x14ac:dyDescent="0.3">
      <c r="A8" s="303" t="s">
        <v>225</v>
      </c>
      <c r="B8" s="201"/>
      <c r="C8" s="220"/>
      <c r="D8" s="281">
        <v>931521</v>
      </c>
      <c r="E8" s="201"/>
      <c r="F8" s="220"/>
      <c r="G8" s="281">
        <v>673468.35</v>
      </c>
      <c r="H8" s="201"/>
      <c r="I8" s="220"/>
      <c r="J8" s="222">
        <v>917135</v>
      </c>
      <c r="K8" s="137"/>
    </row>
    <row r="9" spans="1:11" s="20" customFormat="1" ht="13" x14ac:dyDescent="0.3">
      <c r="A9" s="278" t="s">
        <v>296</v>
      </c>
      <c r="B9" s="201"/>
      <c r="C9" s="217"/>
      <c r="D9" s="479">
        <v>3.74</v>
      </c>
      <c r="E9" s="201"/>
      <c r="F9" s="217"/>
      <c r="G9" s="479">
        <v>3.74</v>
      </c>
      <c r="H9" s="201"/>
      <c r="I9" s="217"/>
      <c r="J9" s="218">
        <v>3.2</v>
      </c>
      <c r="K9" s="137"/>
    </row>
    <row r="10" spans="1:11" x14ac:dyDescent="0.3">
      <c r="A10" s="303" t="s">
        <v>297</v>
      </c>
      <c r="B10" s="201"/>
      <c r="C10" s="217"/>
      <c r="D10" s="480">
        <v>2.0199999999999999E-2</v>
      </c>
      <c r="E10" s="201"/>
      <c r="F10" s="217"/>
      <c r="G10" s="480">
        <v>2.12E-2</v>
      </c>
      <c r="H10" s="201"/>
      <c r="I10" s="217"/>
      <c r="J10" s="260">
        <v>1.6400000000000001E-2</v>
      </c>
    </row>
  </sheetData>
  <mergeCells count="4">
    <mergeCell ref="C4:J4"/>
    <mergeCell ref="C5:D5"/>
    <mergeCell ref="I5:J5"/>
    <mergeCell ref="F5:G5"/>
  </mergeCells>
  <phoneticPr fontId="63"/>
  <hyperlinks>
    <hyperlink ref="A1" location="Notes_Leases_OtherInformation" display="Notes_Leases_OtherInformation" xr:uid="{00000000-0004-0000-2200-000000000000}"/>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85961485641044"/>
  </sheetPr>
  <dimension ref="A1:D15"/>
  <sheetViews>
    <sheetView workbookViewId="0">
      <selection activeCell="A25" sqref="A25"/>
    </sheetView>
  </sheetViews>
  <sheetFormatPr defaultColWidth="9.08203125" defaultRowHeight="14" x14ac:dyDescent="0.3"/>
  <cols>
    <col min="1" max="1" width="65.75" style="35" customWidth="1"/>
    <col min="2" max="2" width="2.75" style="16" customWidth="1"/>
    <col min="3" max="3" width="1.75" style="17" customWidth="1"/>
    <col min="4" max="4" width="12.75" style="42" customWidth="1"/>
    <col min="5" max="5" width="1.75" style="16" customWidth="1"/>
    <col min="6" max="16384" width="9.08203125" style="16"/>
  </cols>
  <sheetData>
    <row r="1" spans="1:4" ht="17.5" x14ac:dyDescent="0.3">
      <c r="A1" s="34" t="s">
        <v>298</v>
      </c>
    </row>
    <row r="3" spans="1:4" s="41" customFormat="1" ht="51" customHeight="1" x14ac:dyDescent="0.25">
      <c r="A3" s="201"/>
      <c r="C3" s="630" t="s">
        <v>231</v>
      </c>
      <c r="D3" s="630"/>
    </row>
    <row r="4" spans="1:4" s="41" customFormat="1" ht="10.5" x14ac:dyDescent="0.25">
      <c r="A4" s="201" t="s">
        <v>281</v>
      </c>
      <c r="C4" s="631"/>
      <c r="D4" s="631"/>
    </row>
    <row r="5" spans="1:4" s="41" customFormat="1" ht="10.5" x14ac:dyDescent="0.25">
      <c r="A5" s="105">
        <v>2024</v>
      </c>
      <c r="C5" s="117" t="s">
        <v>30</v>
      </c>
      <c r="D5" s="210">
        <v>783761</v>
      </c>
    </row>
    <row r="6" spans="1:4" s="41" customFormat="1" ht="10.5" x14ac:dyDescent="0.25">
      <c r="A6" s="105">
        <v>2025</v>
      </c>
      <c r="C6" s="133"/>
      <c r="D6" s="210">
        <v>560888</v>
      </c>
    </row>
    <row r="7" spans="1:4" s="41" customFormat="1" ht="10.5" x14ac:dyDescent="0.25">
      <c r="A7" s="105">
        <v>2026</v>
      </c>
      <c r="C7" s="133"/>
      <c r="D7" s="210">
        <v>389086</v>
      </c>
    </row>
    <row r="8" spans="1:4" s="41" customFormat="1" ht="10.5" x14ac:dyDescent="0.25">
      <c r="A8" s="105">
        <v>2027</v>
      </c>
      <c r="C8" s="133"/>
      <c r="D8" s="210">
        <v>239680</v>
      </c>
    </row>
    <row r="9" spans="1:4" s="41" customFormat="1" ht="10.5" x14ac:dyDescent="0.25">
      <c r="A9" s="105">
        <v>2028</v>
      </c>
      <c r="C9" s="133"/>
      <c r="D9" s="210">
        <v>132409</v>
      </c>
    </row>
    <row r="10" spans="1:4" s="41" customFormat="1" ht="10.5" x14ac:dyDescent="0.25">
      <c r="A10" s="105" t="s">
        <v>781</v>
      </c>
      <c r="C10" s="221"/>
      <c r="D10" s="281">
        <v>86669</v>
      </c>
    </row>
    <row r="11" spans="1:4" s="41" customFormat="1" ht="10.5" x14ac:dyDescent="0.25">
      <c r="A11" s="107" t="s">
        <v>72</v>
      </c>
      <c r="C11" s="133"/>
      <c r="D11" s="210">
        <v>2192493</v>
      </c>
    </row>
    <row r="12" spans="1:4" s="41" customFormat="1" ht="10.5" x14ac:dyDescent="0.25">
      <c r="A12" s="105" t="s">
        <v>299</v>
      </c>
      <c r="C12" s="133"/>
      <c r="D12" s="210">
        <v>-94441</v>
      </c>
    </row>
    <row r="13" spans="1:4" s="41" customFormat="1" ht="11" thickBot="1" x14ac:dyDescent="0.3">
      <c r="A13" s="105" t="s">
        <v>300</v>
      </c>
      <c r="C13" s="255" t="s">
        <v>30</v>
      </c>
      <c r="D13" s="211">
        <v>2098052</v>
      </c>
    </row>
    <row r="14" spans="1:4" s="41" customFormat="1" ht="11" thickTop="1" x14ac:dyDescent="0.25">
      <c r="A14" s="139"/>
      <c r="C14" s="108"/>
      <c r="D14" s="147"/>
    </row>
    <row r="15" spans="1:4" x14ac:dyDescent="0.3">
      <c r="D15" s="152"/>
    </row>
  </sheetData>
  <mergeCells count="2">
    <mergeCell ref="C3:D3"/>
    <mergeCell ref="C4:D4"/>
  </mergeCells>
  <phoneticPr fontId="63"/>
  <hyperlinks>
    <hyperlink ref="A1" location="Notes_Leases_FuturePayments" display="Notes_Leases_FuturePayments" xr:uid="{00000000-0004-0000-2300-000000000000}"/>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85961485641044"/>
  </sheetPr>
  <dimension ref="A1:K9"/>
  <sheetViews>
    <sheetView workbookViewId="0">
      <selection activeCell="A25" sqref="A25"/>
    </sheetView>
  </sheetViews>
  <sheetFormatPr defaultColWidth="9.08203125" defaultRowHeight="14" x14ac:dyDescent="0.3"/>
  <cols>
    <col min="1" max="1" width="65.75" style="18" customWidth="1"/>
    <col min="2" max="2" width="2.75" style="17" customWidth="1"/>
    <col min="3" max="3" width="1.75" style="17" customWidth="1"/>
    <col min="4" max="4" width="10.75" style="16" customWidth="1"/>
    <col min="5" max="5" width="2.75" style="16" customWidth="1"/>
    <col min="6" max="6" width="1.75" style="16" customWidth="1"/>
    <col min="7" max="7" width="10.75" style="16" customWidth="1"/>
    <col min="8" max="8" width="2.75" style="17" customWidth="1"/>
    <col min="9" max="9" width="1.75" style="17" customWidth="1"/>
    <col min="10" max="10" width="10.75" style="16" customWidth="1"/>
    <col min="11" max="11" width="1.75" style="16" customWidth="1"/>
    <col min="12" max="16384" width="9.08203125" style="16"/>
  </cols>
  <sheetData>
    <row r="1" spans="1:11" ht="17.5" x14ac:dyDescent="0.3">
      <c r="A1" s="24" t="s">
        <v>301</v>
      </c>
    </row>
    <row r="3" spans="1:11" s="19" customFormat="1" ht="10.5" x14ac:dyDescent="0.25">
      <c r="A3" s="201"/>
      <c r="B3" s="201"/>
      <c r="C3" s="201"/>
      <c r="D3" s="201"/>
      <c r="E3" s="201"/>
      <c r="F3" s="201"/>
      <c r="G3" s="201"/>
      <c r="H3" s="201"/>
      <c r="I3" s="201"/>
      <c r="J3" s="201"/>
      <c r="K3" s="364" t="s">
        <v>168</v>
      </c>
    </row>
    <row r="4" spans="1:11" s="19" customFormat="1" ht="11.25" customHeight="1" x14ac:dyDescent="0.25">
      <c r="A4" s="201"/>
      <c r="B4" s="201"/>
      <c r="C4" s="630" t="s">
        <v>231</v>
      </c>
      <c r="D4" s="630"/>
      <c r="E4" s="630"/>
      <c r="F4" s="630"/>
      <c r="G4" s="630"/>
      <c r="H4" s="630"/>
      <c r="I4" s="630"/>
      <c r="J4" s="630"/>
      <c r="K4" s="364" t="s">
        <v>168</v>
      </c>
    </row>
    <row r="5" spans="1:11" s="41" customFormat="1" ht="11.25" customHeight="1" x14ac:dyDescent="0.25">
      <c r="A5" s="201"/>
      <c r="B5" s="201"/>
      <c r="C5" s="612">
        <v>2023</v>
      </c>
      <c r="D5" s="612"/>
      <c r="E5" s="201"/>
      <c r="F5" s="612">
        <v>2022</v>
      </c>
      <c r="G5" s="612"/>
      <c r="H5" s="201"/>
      <c r="I5" s="612">
        <v>2021</v>
      </c>
      <c r="J5" s="612"/>
      <c r="K5" s="108"/>
    </row>
    <row r="6" spans="1:11" s="20" customFormat="1" ht="13" x14ac:dyDescent="0.3">
      <c r="A6" s="113" t="s">
        <v>302</v>
      </c>
      <c r="B6" s="226"/>
      <c r="C6" s="329" t="s">
        <v>30</v>
      </c>
      <c r="D6" s="214">
        <v>344875</v>
      </c>
      <c r="E6" s="226"/>
      <c r="F6" s="329" t="s">
        <v>30</v>
      </c>
      <c r="G6" s="214">
        <v>429419</v>
      </c>
      <c r="H6" s="226"/>
      <c r="I6" s="329" t="s">
        <v>30</v>
      </c>
      <c r="J6" s="236">
        <v>420138</v>
      </c>
      <c r="K6" s="137"/>
    </row>
    <row r="7" spans="1:11" s="20" customFormat="1" ht="13" x14ac:dyDescent="0.3">
      <c r="A7" s="111" t="s">
        <v>303</v>
      </c>
      <c r="B7" s="226"/>
      <c r="C7" s="226"/>
      <c r="D7" s="214">
        <v>19492</v>
      </c>
      <c r="E7" s="226"/>
      <c r="F7" s="226"/>
      <c r="G7" s="214">
        <v>22256</v>
      </c>
      <c r="H7" s="226"/>
      <c r="I7" s="226"/>
      <c r="J7" s="231">
        <v>17838</v>
      </c>
      <c r="K7" s="137"/>
    </row>
    <row r="8" spans="1:11" s="20" customFormat="1" ht="13.5" thickBot="1" x14ac:dyDescent="0.35">
      <c r="A8" s="113" t="s">
        <v>72</v>
      </c>
      <c r="B8" s="226"/>
      <c r="C8" s="418" t="s">
        <v>30</v>
      </c>
      <c r="D8" s="426">
        <v>364367</v>
      </c>
      <c r="E8" s="226"/>
      <c r="F8" s="418" t="s">
        <v>30</v>
      </c>
      <c r="G8" s="426">
        <v>451675</v>
      </c>
      <c r="H8" s="226"/>
      <c r="I8" s="418" t="s">
        <v>30</v>
      </c>
      <c r="J8" s="423">
        <v>437976</v>
      </c>
    </row>
    <row r="9" spans="1:11" ht="14.5" thickTop="1" x14ac:dyDescent="0.3"/>
  </sheetData>
  <mergeCells count="4">
    <mergeCell ref="C4:J4"/>
    <mergeCell ref="C5:D5"/>
    <mergeCell ref="I5:J5"/>
    <mergeCell ref="F5:G5"/>
  </mergeCells>
  <phoneticPr fontId="63"/>
  <hyperlinks>
    <hyperlink ref="A1" location="Notes_Leases_SubleaseRevenues" display="Notes_Leases_SubleaseRevenues" xr:uid="{00000000-0004-0000-2400-000000000000}"/>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85961485641044"/>
  </sheetPr>
  <dimension ref="A1:D14"/>
  <sheetViews>
    <sheetView workbookViewId="0">
      <selection activeCell="A25" sqref="A25"/>
    </sheetView>
  </sheetViews>
  <sheetFormatPr defaultColWidth="9.08203125" defaultRowHeight="14" x14ac:dyDescent="0.3"/>
  <cols>
    <col min="1" max="1" width="65.75" style="35" customWidth="1"/>
    <col min="2" max="2" width="2.75" style="16" customWidth="1"/>
    <col min="3" max="3" width="1.75" style="17" customWidth="1"/>
    <col min="4" max="4" width="12.75" style="16" customWidth="1"/>
    <col min="5" max="5" width="1.75" style="16" customWidth="1"/>
    <col min="6" max="16384" width="9.08203125" style="16"/>
  </cols>
  <sheetData>
    <row r="1" spans="1:4" ht="17.5" x14ac:dyDescent="0.3">
      <c r="A1" s="34" t="s">
        <v>304</v>
      </c>
    </row>
    <row r="3" spans="1:4" s="41" customFormat="1" ht="10.5" x14ac:dyDescent="0.25">
      <c r="A3" s="201"/>
      <c r="C3" s="630" t="s">
        <v>231</v>
      </c>
      <c r="D3" s="630"/>
    </row>
    <row r="4" spans="1:4" s="41" customFormat="1" ht="10.5" x14ac:dyDescent="0.25">
      <c r="A4" s="201" t="s">
        <v>281</v>
      </c>
      <c r="C4" s="631"/>
      <c r="D4" s="631"/>
    </row>
    <row r="5" spans="1:4" s="41" customFormat="1" ht="10.5" x14ac:dyDescent="0.25">
      <c r="A5" s="105">
        <v>2024</v>
      </c>
      <c r="C5" s="117" t="s">
        <v>30</v>
      </c>
      <c r="D5" s="322">
        <v>250565</v>
      </c>
    </row>
    <row r="6" spans="1:4" s="41" customFormat="1" ht="10.5" x14ac:dyDescent="0.25">
      <c r="A6" s="105">
        <v>2025</v>
      </c>
      <c r="C6" s="133"/>
      <c r="D6" s="322">
        <v>180614</v>
      </c>
    </row>
    <row r="7" spans="1:4" s="41" customFormat="1" ht="10.5" x14ac:dyDescent="0.25">
      <c r="A7" s="105">
        <v>2026</v>
      </c>
      <c r="C7" s="133"/>
      <c r="D7" s="322">
        <v>103085</v>
      </c>
    </row>
    <row r="8" spans="1:4" s="41" customFormat="1" ht="10.5" x14ac:dyDescent="0.25">
      <c r="A8" s="105">
        <v>2027</v>
      </c>
      <c r="C8" s="133"/>
      <c r="D8" s="322">
        <v>46203</v>
      </c>
    </row>
    <row r="9" spans="1:4" s="41" customFormat="1" ht="10.5" x14ac:dyDescent="0.25">
      <c r="A9" s="105">
        <v>2028</v>
      </c>
      <c r="C9" s="133"/>
      <c r="D9" s="322">
        <v>25043</v>
      </c>
    </row>
    <row r="10" spans="1:4" s="41" customFormat="1" ht="10.5" x14ac:dyDescent="0.25">
      <c r="A10" s="105" t="s">
        <v>781</v>
      </c>
      <c r="C10" s="133"/>
      <c r="D10" s="322">
        <v>21340</v>
      </c>
    </row>
    <row r="11" spans="1:4" s="41" customFormat="1" ht="11" thickBot="1" x14ac:dyDescent="0.3">
      <c r="A11" s="107" t="s">
        <v>72</v>
      </c>
      <c r="C11" s="255" t="s">
        <v>30</v>
      </c>
      <c r="D11" s="324">
        <v>626850</v>
      </c>
    </row>
    <row r="12" spans="1:4" s="41" customFormat="1" ht="11" thickTop="1" x14ac:dyDescent="0.25">
      <c r="A12" s="139"/>
      <c r="C12" s="108"/>
    </row>
    <row r="13" spans="1:4" s="41" customFormat="1" ht="10.5" x14ac:dyDescent="0.25">
      <c r="A13" s="139"/>
      <c r="C13" s="108"/>
    </row>
    <row r="14" spans="1:4" s="41" customFormat="1" ht="10.5" x14ac:dyDescent="0.25">
      <c r="A14" s="139"/>
      <c r="C14" s="108"/>
    </row>
  </sheetData>
  <mergeCells count="2">
    <mergeCell ref="C3:D3"/>
    <mergeCell ref="C4:D4"/>
  </mergeCells>
  <phoneticPr fontId="63"/>
  <hyperlinks>
    <hyperlink ref="A1" location="Notes_Leases_FuturePayments_Subleases" display="Notes_Leases_FuturePayments_Subleases" xr:uid="{00000000-0004-0000-2500-000000000000}"/>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6"/>
  <sheetViews>
    <sheetView topLeftCell="A12" zoomScale="110" zoomScaleNormal="110" workbookViewId="0">
      <selection activeCell="A25" sqref="A25"/>
    </sheetView>
  </sheetViews>
  <sheetFormatPr defaultColWidth="9.08203125" defaultRowHeight="14" outlineLevelRow="1" x14ac:dyDescent="0.3"/>
  <cols>
    <col min="1" max="1" width="41" style="18" bestFit="1" customWidth="1"/>
    <col min="2" max="2" width="2.75" style="36" customWidth="1"/>
    <col min="3" max="3" width="12.75" style="16" customWidth="1"/>
    <col min="4" max="4" width="2.75" style="36" customWidth="1"/>
    <col min="5" max="5" width="1.75" style="17" customWidth="1"/>
    <col min="6" max="6" width="12.75" style="16" customWidth="1"/>
    <col min="7" max="7" width="2.75" style="36" customWidth="1"/>
    <col min="8" max="8" width="0.75" style="16" bestFit="1" customWidth="1"/>
    <col min="9" max="9" width="12" style="36" customWidth="1"/>
    <col min="10" max="10" width="1.75" style="17" customWidth="1"/>
    <col min="11" max="11" width="1.25" style="16" bestFit="1" customWidth="1"/>
    <col min="12" max="12" width="15.25" style="16" customWidth="1"/>
    <col min="13" max="16384" width="9.08203125" style="16"/>
  </cols>
  <sheetData>
    <row r="1" spans="1:12" ht="17.5" x14ac:dyDescent="0.3">
      <c r="A1" s="24" t="s">
        <v>305</v>
      </c>
    </row>
    <row r="5" spans="1:12" x14ac:dyDescent="0.3">
      <c r="A5" s="632"/>
      <c r="B5" s="298"/>
      <c r="C5" s="369" t="s">
        <v>306</v>
      </c>
      <c r="D5" s="633"/>
      <c r="E5" s="16"/>
      <c r="F5" s="36"/>
      <c r="G5" s="17"/>
      <c r="I5" s="16"/>
      <c r="J5" s="16"/>
    </row>
    <row r="6" spans="1:12" ht="14.5" thickBot="1" x14ac:dyDescent="0.35">
      <c r="A6" s="632"/>
      <c r="B6" s="298"/>
      <c r="C6" s="326">
        <v>44196</v>
      </c>
      <c r="D6" s="633"/>
      <c r="E6" s="16"/>
      <c r="F6" s="36"/>
      <c r="G6" s="17"/>
      <c r="I6" s="16"/>
      <c r="J6" s="16"/>
    </row>
    <row r="7" spans="1:12" x14ac:dyDescent="0.3">
      <c r="A7" s="368" t="s">
        <v>307</v>
      </c>
      <c r="B7" s="298"/>
      <c r="C7" s="327" t="s">
        <v>308</v>
      </c>
      <c r="D7" s="286"/>
      <c r="E7" s="16"/>
      <c r="F7" s="36"/>
      <c r="G7" s="17"/>
      <c r="I7" s="16"/>
      <c r="J7" s="16"/>
    </row>
    <row r="8" spans="1:12" x14ac:dyDescent="0.3">
      <c r="A8" s="368" t="s">
        <v>309</v>
      </c>
      <c r="B8" s="298"/>
      <c r="C8" s="286" t="s">
        <v>310</v>
      </c>
      <c r="D8" s="198" t="s">
        <v>31</v>
      </c>
      <c r="E8" s="16"/>
      <c r="F8" s="36"/>
      <c r="G8" s="17"/>
      <c r="I8" s="16"/>
      <c r="J8" s="16"/>
    </row>
    <row r="9" spans="1:12" x14ac:dyDescent="0.3">
      <c r="A9" s="368" t="s">
        <v>311</v>
      </c>
      <c r="B9" s="298"/>
      <c r="C9" s="328" t="s">
        <v>171</v>
      </c>
      <c r="D9" s="198" t="s">
        <v>31</v>
      </c>
      <c r="E9" s="16"/>
      <c r="F9" s="36"/>
      <c r="G9" s="17"/>
      <c r="I9" s="16"/>
      <c r="J9" s="16"/>
    </row>
    <row r="10" spans="1:12" x14ac:dyDescent="0.3">
      <c r="A10" s="368" t="s">
        <v>312</v>
      </c>
      <c r="B10" s="298"/>
      <c r="C10" s="286" t="s">
        <v>313</v>
      </c>
      <c r="D10" s="198" t="s">
        <v>31</v>
      </c>
      <c r="E10" s="16"/>
      <c r="F10" s="36"/>
      <c r="G10" s="17"/>
      <c r="I10" s="16"/>
      <c r="J10" s="16"/>
    </row>
    <row r="15" spans="1:12" s="41" customFormat="1" ht="10.5" x14ac:dyDescent="0.25">
      <c r="A15" s="368"/>
      <c r="B15" s="368"/>
      <c r="C15" s="363"/>
      <c r="D15" s="363"/>
      <c r="E15" s="363"/>
      <c r="F15" s="433" t="s">
        <v>314</v>
      </c>
      <c r="G15" s="369"/>
      <c r="H15" s="369"/>
      <c r="I15" s="433" t="s">
        <v>315</v>
      </c>
      <c r="J15" s="369"/>
      <c r="K15" s="369"/>
      <c r="L15" s="433" t="s">
        <v>231</v>
      </c>
    </row>
    <row r="16" spans="1:12" s="41" customFormat="1" ht="31.5" x14ac:dyDescent="0.25">
      <c r="A16" s="209"/>
      <c r="B16" s="209"/>
      <c r="C16" s="401" t="s">
        <v>316</v>
      </c>
      <c r="D16" s="209"/>
      <c r="E16" s="434"/>
      <c r="F16" s="401" t="s">
        <v>317</v>
      </c>
      <c r="G16" s="209"/>
      <c r="H16" s="434"/>
      <c r="I16" s="401" t="s">
        <v>637</v>
      </c>
      <c r="J16" s="209"/>
      <c r="K16" s="434"/>
      <c r="L16" s="401" t="s">
        <v>318</v>
      </c>
    </row>
    <row r="17" spans="1:12" s="41" customFormat="1" ht="10.5" hidden="1" outlineLevel="1" x14ac:dyDescent="0.25">
      <c r="A17" s="368" t="s">
        <v>650</v>
      </c>
      <c r="B17" s="209"/>
      <c r="C17" s="210">
        <v>549500</v>
      </c>
      <c r="D17" s="209"/>
      <c r="E17" s="210"/>
      <c r="F17" s="210">
        <v>1552</v>
      </c>
      <c r="G17" s="209"/>
      <c r="H17" s="209"/>
      <c r="I17" s="399">
        <v>7.6</v>
      </c>
      <c r="J17" s="209"/>
      <c r="K17" s="207"/>
      <c r="L17" s="210" t="s">
        <v>171</v>
      </c>
    </row>
    <row r="18" spans="1:12" s="41" customFormat="1" ht="10.5" hidden="1" outlineLevel="1" x14ac:dyDescent="0.25">
      <c r="A18" s="196" t="s">
        <v>320</v>
      </c>
      <c r="B18" s="209"/>
      <c r="C18" s="281">
        <v>-30000</v>
      </c>
      <c r="D18" s="209"/>
      <c r="E18" s="210"/>
      <c r="F18" s="210">
        <v>800</v>
      </c>
      <c r="G18" s="209"/>
      <c r="H18" s="209"/>
      <c r="I18" s="363"/>
      <c r="J18" s="209"/>
      <c r="K18" s="207"/>
      <c r="L18" s="363"/>
    </row>
    <row r="19" spans="1:12" hidden="1" outlineLevel="1" x14ac:dyDescent="0.3">
      <c r="A19" s="368" t="s">
        <v>321</v>
      </c>
      <c r="B19" s="368"/>
      <c r="C19" s="210">
        <v>519500</v>
      </c>
      <c r="D19" s="210"/>
      <c r="E19" s="210" t="s">
        <v>30</v>
      </c>
      <c r="F19" s="210">
        <v>1595</v>
      </c>
      <c r="G19" s="207"/>
      <c r="H19" s="207"/>
      <c r="I19" s="399">
        <v>6.7</v>
      </c>
      <c r="J19" s="207"/>
      <c r="K19" s="207" t="s">
        <v>30</v>
      </c>
      <c r="L19" s="210" t="s">
        <v>171</v>
      </c>
    </row>
    <row r="20" spans="1:12" hidden="1" outlineLevel="1" x14ac:dyDescent="0.3">
      <c r="A20" s="368" t="s">
        <v>322</v>
      </c>
      <c r="B20" s="368"/>
      <c r="C20" s="396">
        <v>519500</v>
      </c>
      <c r="D20" s="210"/>
      <c r="E20" s="210"/>
      <c r="F20" s="210">
        <v>1595</v>
      </c>
      <c r="G20" s="207"/>
      <c r="H20" s="207"/>
      <c r="I20" s="399">
        <v>6.7</v>
      </c>
      <c r="J20" s="207"/>
      <c r="K20" s="207"/>
      <c r="L20" s="210" t="s">
        <v>171</v>
      </c>
    </row>
    <row r="21" spans="1:12" hidden="1" outlineLevel="1" x14ac:dyDescent="0.3">
      <c r="A21" s="196" t="s">
        <v>143</v>
      </c>
      <c r="B21" s="368"/>
      <c r="C21" s="210">
        <v>450000</v>
      </c>
      <c r="D21" s="210"/>
      <c r="E21" s="210"/>
      <c r="F21" s="210">
        <v>752</v>
      </c>
      <c r="G21" s="207"/>
      <c r="H21" s="207"/>
      <c r="I21" s="398"/>
      <c r="J21" s="207"/>
      <c r="K21" s="207"/>
      <c r="L21" s="210"/>
    </row>
    <row r="22" spans="1:12" hidden="1" outlineLevel="1" x14ac:dyDescent="0.3">
      <c r="A22" s="196" t="s">
        <v>320</v>
      </c>
      <c r="B22" s="368"/>
      <c r="C22" s="281">
        <v>-290000</v>
      </c>
      <c r="D22" s="210"/>
      <c r="E22" s="210"/>
      <c r="F22" s="210">
        <v>1903</v>
      </c>
      <c r="G22" s="207"/>
      <c r="H22" s="207"/>
      <c r="I22" s="210"/>
      <c r="J22" s="207"/>
      <c r="K22" s="207"/>
      <c r="L22" s="210"/>
    </row>
    <row r="23" spans="1:12" collapsed="1" x14ac:dyDescent="0.3">
      <c r="A23" s="368" t="s">
        <v>635</v>
      </c>
      <c r="B23" s="368"/>
      <c r="C23" s="281">
        <v>599800</v>
      </c>
      <c r="D23" s="210"/>
      <c r="E23" s="210"/>
      <c r="F23" s="210">
        <v>857</v>
      </c>
      <c r="G23" s="207"/>
      <c r="H23" s="207"/>
      <c r="I23" s="399">
        <v>3.5</v>
      </c>
      <c r="J23" s="207"/>
      <c r="K23" s="207"/>
      <c r="L23" s="210">
        <v>192570</v>
      </c>
    </row>
    <row r="24" spans="1:12" x14ac:dyDescent="0.3">
      <c r="A24" s="368" t="s">
        <v>636</v>
      </c>
      <c r="B24" s="368"/>
      <c r="C24" s="282">
        <v>599800</v>
      </c>
      <c r="D24" s="210"/>
      <c r="E24" s="210"/>
      <c r="F24" s="210">
        <v>857</v>
      </c>
      <c r="G24" s="207"/>
      <c r="H24" s="207"/>
      <c r="I24" s="399">
        <v>3.5</v>
      </c>
      <c r="J24" s="207"/>
      <c r="K24" s="207"/>
      <c r="L24" s="210">
        <v>192570</v>
      </c>
    </row>
    <row r="25" spans="1:12" hidden="1" outlineLevel="1" x14ac:dyDescent="0.3">
      <c r="A25" s="196" t="s">
        <v>143</v>
      </c>
      <c r="B25" s="368"/>
      <c r="C25" s="210" t="s">
        <v>171</v>
      </c>
      <c r="D25" s="210"/>
      <c r="E25" s="210"/>
      <c r="F25" s="210" t="s">
        <v>171</v>
      </c>
      <c r="G25" s="207"/>
      <c r="H25" s="207"/>
      <c r="I25" s="399" t="s">
        <v>171</v>
      </c>
      <c r="J25" s="207"/>
      <c r="K25" s="207"/>
      <c r="L25" s="210"/>
    </row>
    <row r="26" spans="1:12" collapsed="1" x14ac:dyDescent="0.3">
      <c r="A26" s="196" t="s">
        <v>320</v>
      </c>
      <c r="B26" s="368"/>
      <c r="C26" s="210">
        <v>-6550</v>
      </c>
      <c r="D26" s="210"/>
      <c r="E26" s="210"/>
      <c r="F26" s="210">
        <v>128</v>
      </c>
      <c r="G26" s="207"/>
      <c r="H26" s="207"/>
      <c r="I26" s="399"/>
      <c r="J26" s="207"/>
      <c r="K26" s="207"/>
      <c r="L26" s="210"/>
    </row>
    <row r="27" spans="1:12" x14ac:dyDescent="0.3">
      <c r="A27" s="368" t="s">
        <v>713</v>
      </c>
      <c r="B27" s="368"/>
      <c r="C27" s="282">
        <v>593250</v>
      </c>
      <c r="D27" s="210"/>
      <c r="E27" s="210"/>
      <c r="F27" s="210">
        <v>865</v>
      </c>
      <c r="G27" s="207"/>
      <c r="H27" s="207"/>
      <c r="I27" s="399">
        <v>2.7</v>
      </c>
      <c r="J27" s="207"/>
      <c r="K27" s="207"/>
      <c r="L27" s="210">
        <v>150696</v>
      </c>
    </row>
    <row r="28" spans="1:12" ht="14.5" thickBot="1" x14ac:dyDescent="0.35">
      <c r="A28" s="368" t="s">
        <v>714</v>
      </c>
      <c r="B28" s="368"/>
      <c r="C28" s="397">
        <v>593250</v>
      </c>
      <c r="D28" s="210"/>
      <c r="E28" s="17" t="s">
        <v>30</v>
      </c>
      <c r="F28" s="210">
        <v>865</v>
      </c>
      <c r="G28" s="207"/>
      <c r="H28" s="207"/>
      <c r="I28" s="399">
        <v>2.7</v>
      </c>
      <c r="J28" s="207"/>
      <c r="K28" s="16" t="s">
        <v>30</v>
      </c>
      <c r="L28" s="210">
        <v>150696</v>
      </c>
    </row>
    <row r="29" spans="1:12" ht="14.5" thickTop="1" x14ac:dyDescent="0.3">
      <c r="A29" s="196" t="s">
        <v>780</v>
      </c>
      <c r="B29" s="368"/>
      <c r="C29" s="210">
        <v>3200</v>
      </c>
      <c r="D29" s="210"/>
      <c r="F29" s="500">
        <v>128</v>
      </c>
      <c r="G29" s="207"/>
      <c r="H29" s="207"/>
      <c r="I29" s="399"/>
      <c r="J29" s="207"/>
      <c r="L29" s="210"/>
    </row>
    <row r="30" spans="1:12" x14ac:dyDescent="0.3">
      <c r="A30" s="196" t="s">
        <v>320</v>
      </c>
      <c r="C30" s="281">
        <v>-6950</v>
      </c>
      <c r="D30" s="474"/>
      <c r="E30" s="475"/>
      <c r="F30" s="210">
        <v>401.9568345323741</v>
      </c>
      <c r="G30" s="474"/>
      <c r="H30" s="476"/>
      <c r="I30" s="474"/>
      <c r="J30" s="475"/>
      <c r="K30" s="476"/>
      <c r="L30" s="476"/>
    </row>
    <row r="31" spans="1:12" x14ac:dyDescent="0.3">
      <c r="A31" s="368" t="s">
        <v>753</v>
      </c>
      <c r="C31" s="282">
        <v>589500</v>
      </c>
      <c r="D31" s="477"/>
      <c r="E31" s="478"/>
      <c r="F31" s="210">
        <v>866.68702290076328</v>
      </c>
      <c r="G31" s="477"/>
      <c r="H31" s="272"/>
      <c r="I31" s="399">
        <v>1.4998586971880741</v>
      </c>
      <c r="J31" s="478"/>
      <c r="K31" s="272"/>
      <c r="L31" s="210">
        <v>228719</v>
      </c>
    </row>
    <row r="32" spans="1:12" ht="14.5" thickBot="1" x14ac:dyDescent="0.35">
      <c r="A32" s="368" t="s">
        <v>754</v>
      </c>
      <c r="C32" s="397">
        <v>589500</v>
      </c>
      <c r="D32" s="477"/>
      <c r="E32" s="210" t="s">
        <v>30</v>
      </c>
      <c r="F32" s="210">
        <v>866.68702290076328</v>
      </c>
      <c r="G32" s="477"/>
      <c r="H32" s="272"/>
      <c r="I32" s="399">
        <v>1.4998586971880741</v>
      </c>
      <c r="J32" s="478"/>
      <c r="K32" s="207" t="s">
        <v>30</v>
      </c>
      <c r="L32" s="210">
        <v>228719</v>
      </c>
    </row>
    <row r="33" spans="1:12" ht="18.5" thickTop="1" x14ac:dyDescent="0.55000000000000004">
      <c r="A33"/>
      <c r="B33"/>
      <c r="C33"/>
      <c r="D33"/>
      <c r="E33"/>
      <c r="F33"/>
      <c r="G33"/>
      <c r="H33"/>
      <c r="I33"/>
      <c r="J33"/>
      <c r="K33"/>
      <c r="L33"/>
    </row>
    <row r="34" spans="1:12" ht="18" x14ac:dyDescent="0.55000000000000004">
      <c r="A34"/>
      <c r="B34"/>
      <c r="C34"/>
      <c r="D34"/>
      <c r="E34"/>
      <c r="F34"/>
      <c r="G34"/>
      <c r="H34"/>
      <c r="I34"/>
      <c r="J34"/>
      <c r="K34"/>
      <c r="L34"/>
    </row>
    <row r="35" spans="1:12" ht="18" x14ac:dyDescent="0.55000000000000004">
      <c r="A35"/>
      <c r="B35"/>
      <c r="C35"/>
      <c r="D35"/>
      <c r="E35"/>
      <c r="F35"/>
      <c r="G35"/>
      <c r="H35"/>
      <c r="I35"/>
      <c r="J35"/>
      <c r="K35"/>
      <c r="L35"/>
    </row>
    <row r="36" spans="1:12" x14ac:dyDescent="0.3">
      <c r="L36" s="206"/>
    </row>
  </sheetData>
  <mergeCells count="2">
    <mergeCell ref="A5:A6"/>
    <mergeCell ref="D5:D6"/>
  </mergeCells>
  <phoneticPr fontId="63"/>
  <hyperlinks>
    <hyperlink ref="A1" location="Notes_StockBased_StockOptionActivity" display="Notes_StockBased_StockOptionActivity" xr:uid="{00000000-0004-0000-2600-000000000000}"/>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85961485641044"/>
  </sheetPr>
  <dimension ref="A1:AU30"/>
  <sheetViews>
    <sheetView workbookViewId="0">
      <selection activeCell="A25" sqref="A25"/>
    </sheetView>
  </sheetViews>
  <sheetFormatPr defaultColWidth="9.08203125" defaultRowHeight="14" outlineLevelRow="1" x14ac:dyDescent="0.3"/>
  <cols>
    <col min="1" max="1" width="35.25" style="18" customWidth="1"/>
    <col min="2" max="2" width="2.75" style="16" customWidth="1"/>
    <col min="3" max="3" width="1.75" style="17" customWidth="1"/>
    <col min="4" max="4" width="10.58203125" style="16" customWidth="1"/>
    <col min="5" max="5" width="2.75" style="16" customWidth="1"/>
    <col min="6" max="6" width="1.75" style="17" customWidth="1"/>
    <col min="7" max="7" width="10.58203125" style="16" customWidth="1"/>
    <col min="8" max="8" width="2.75" style="16" customWidth="1"/>
    <col min="9" max="9" width="1.75" style="16" customWidth="1"/>
    <col min="10" max="10" width="10.58203125" style="16" customWidth="1"/>
    <col min="11" max="11" width="2.75" style="16" customWidth="1"/>
    <col min="12" max="12" width="1.75" style="17" customWidth="1"/>
    <col min="13" max="13" width="10.58203125" style="16" customWidth="1"/>
    <col min="14" max="14" width="2.25" style="16" customWidth="1"/>
    <col min="15" max="15" width="1.75" style="17" customWidth="1"/>
    <col min="16" max="16" width="10.58203125" style="17" customWidth="1"/>
    <col min="17" max="17" width="1.75" style="16" customWidth="1"/>
    <col min="18" max="18" width="9.08203125" style="16"/>
    <col min="19" max="19" width="1.75" style="17" customWidth="1"/>
    <col min="20" max="20" width="10.58203125" style="16" customWidth="1"/>
    <col min="21" max="21" width="2.75" style="16" customWidth="1"/>
    <col min="22" max="22" width="1.75" style="17" customWidth="1"/>
    <col min="23" max="23" width="10.58203125" style="16" customWidth="1"/>
    <col min="24" max="24" width="2.75" style="16" customWidth="1"/>
    <col min="25" max="25" width="1.75" style="16" customWidth="1"/>
    <col min="26" max="26" width="10.58203125" style="16" customWidth="1"/>
    <col min="27" max="27" width="2.75" style="16" customWidth="1"/>
    <col min="28" max="28" width="1.75" style="17" customWidth="1"/>
    <col min="29" max="29" width="10.58203125" style="16" customWidth="1"/>
    <col min="30" max="30" width="2.25" style="16" customWidth="1"/>
    <col min="31" max="31" width="1.75" style="17" customWidth="1"/>
    <col min="32" max="32" width="10.58203125" style="17" customWidth="1"/>
    <col min="33" max="33" width="9.08203125" style="16"/>
    <col min="34" max="34" width="1.75" style="17" customWidth="1"/>
    <col min="35" max="35" width="10.58203125" style="16" customWidth="1"/>
    <col min="36" max="36" width="2.75" style="16" customWidth="1"/>
    <col min="37" max="37" width="1.75" style="17" customWidth="1"/>
    <col min="38" max="38" width="10.58203125" style="16" customWidth="1"/>
    <col min="39" max="39" width="2.75" style="16" customWidth="1"/>
    <col min="40" max="40" width="1.75" style="16" customWidth="1"/>
    <col min="41" max="41" width="10.58203125" style="16" customWidth="1"/>
    <col min="42" max="42" width="2.75" style="16" customWidth="1"/>
    <col min="43" max="43" width="1.75" style="17" customWidth="1"/>
    <col min="44" max="44" width="10.58203125" style="16" customWidth="1"/>
    <col min="45" max="45" width="2.25" style="16" customWidth="1"/>
    <col min="46" max="46" width="1.75" style="17" customWidth="1"/>
    <col min="47" max="47" width="10.58203125" style="17" customWidth="1"/>
    <col min="48" max="16384" width="9.08203125" style="16"/>
  </cols>
  <sheetData>
    <row r="1" spans="1:47" ht="17.5" x14ac:dyDescent="0.3">
      <c r="A1" s="24" t="s">
        <v>325</v>
      </c>
    </row>
    <row r="3" spans="1:47" s="19" customFormat="1" ht="10.5" x14ac:dyDescent="0.25">
      <c r="A3" s="25"/>
      <c r="B3" s="364"/>
      <c r="C3" s="606" t="s">
        <v>231</v>
      </c>
      <c r="D3" s="606"/>
      <c r="E3" s="606"/>
      <c r="F3" s="606"/>
      <c r="G3" s="606"/>
      <c r="H3" s="606"/>
      <c r="I3" s="606"/>
      <c r="J3" s="606"/>
      <c r="K3" s="606"/>
      <c r="L3" s="606"/>
      <c r="M3" s="606"/>
      <c r="N3" s="606"/>
      <c r="O3" s="606"/>
      <c r="P3" s="606"/>
      <c r="Q3" s="364" t="s">
        <v>168</v>
      </c>
      <c r="S3" s="606" t="s">
        <v>231</v>
      </c>
      <c r="T3" s="606"/>
      <c r="U3" s="606"/>
      <c r="V3" s="606"/>
      <c r="W3" s="606"/>
      <c r="X3" s="606"/>
      <c r="Y3" s="606"/>
      <c r="Z3" s="606"/>
      <c r="AA3" s="606"/>
      <c r="AB3" s="606"/>
      <c r="AC3" s="606"/>
      <c r="AD3" s="606"/>
      <c r="AE3" s="606"/>
      <c r="AF3" s="606"/>
      <c r="AH3" s="606" t="s">
        <v>231</v>
      </c>
      <c r="AI3" s="606"/>
      <c r="AJ3" s="606"/>
      <c r="AK3" s="606"/>
      <c r="AL3" s="606"/>
      <c r="AM3" s="606"/>
      <c r="AN3" s="606"/>
      <c r="AO3" s="606"/>
      <c r="AP3" s="606"/>
      <c r="AQ3" s="606"/>
      <c r="AR3" s="606"/>
      <c r="AS3" s="606"/>
      <c r="AT3" s="606"/>
      <c r="AU3" s="606"/>
    </row>
    <row r="4" spans="1:47" s="19" customFormat="1" ht="10.5" x14ac:dyDescent="0.25">
      <c r="A4" s="25"/>
      <c r="C4" s="30"/>
      <c r="F4" s="605" t="s">
        <v>326</v>
      </c>
      <c r="G4" s="605"/>
      <c r="H4" s="364"/>
      <c r="I4" s="30"/>
      <c r="L4" s="605" t="s">
        <v>327</v>
      </c>
      <c r="M4" s="605"/>
      <c r="N4" s="364"/>
      <c r="O4" s="108"/>
      <c r="P4" s="30"/>
      <c r="Q4" s="364" t="s">
        <v>168</v>
      </c>
      <c r="S4" s="30"/>
      <c r="V4" s="605" t="s">
        <v>326</v>
      </c>
      <c r="W4" s="605"/>
      <c r="X4" s="364"/>
      <c r="Y4" s="30"/>
      <c r="AB4" s="605" t="s">
        <v>327</v>
      </c>
      <c r="AC4" s="605"/>
      <c r="AD4" s="364"/>
      <c r="AE4" s="108"/>
      <c r="AF4" s="30"/>
      <c r="AH4" s="30"/>
      <c r="AK4" s="605" t="s">
        <v>326</v>
      </c>
      <c r="AL4" s="605"/>
      <c r="AM4" s="364"/>
      <c r="AN4" s="30"/>
      <c r="AQ4" s="605" t="s">
        <v>327</v>
      </c>
      <c r="AR4" s="605"/>
      <c r="AS4" s="364"/>
      <c r="AT4" s="108"/>
      <c r="AU4" s="30"/>
    </row>
    <row r="5" spans="1:47" s="19" customFormat="1" ht="10.5" x14ac:dyDescent="0.25">
      <c r="A5" s="25"/>
      <c r="B5" s="364"/>
      <c r="C5" s="605" t="s">
        <v>328</v>
      </c>
      <c r="D5" s="605"/>
      <c r="E5" s="364"/>
      <c r="F5" s="605" t="s">
        <v>329</v>
      </c>
      <c r="G5" s="605"/>
      <c r="H5" s="364"/>
      <c r="I5" s="605" t="s">
        <v>638</v>
      </c>
      <c r="J5" s="605"/>
      <c r="K5" s="364"/>
      <c r="L5" s="605" t="s">
        <v>330</v>
      </c>
      <c r="M5" s="605"/>
      <c r="N5" s="364"/>
      <c r="O5" s="30"/>
      <c r="P5" s="30"/>
      <c r="Q5" s="364" t="s">
        <v>168</v>
      </c>
      <c r="S5" s="605" t="s">
        <v>328</v>
      </c>
      <c r="T5" s="605"/>
      <c r="U5" s="364"/>
      <c r="V5" s="605" t="s">
        <v>329</v>
      </c>
      <c r="W5" s="605"/>
      <c r="X5" s="364"/>
      <c r="Y5" s="605" t="s">
        <v>638</v>
      </c>
      <c r="Z5" s="605"/>
      <c r="AA5" s="364"/>
      <c r="AB5" s="605" t="s">
        <v>330</v>
      </c>
      <c r="AC5" s="605"/>
      <c r="AD5" s="364"/>
      <c r="AE5" s="30"/>
      <c r="AF5" s="30"/>
      <c r="AH5" s="605" t="s">
        <v>328</v>
      </c>
      <c r="AI5" s="605"/>
      <c r="AJ5" s="364"/>
      <c r="AK5" s="605" t="s">
        <v>329</v>
      </c>
      <c r="AL5" s="605"/>
      <c r="AM5" s="364"/>
      <c r="AN5" s="605" t="s">
        <v>638</v>
      </c>
      <c r="AO5" s="605"/>
      <c r="AP5" s="364"/>
      <c r="AQ5" s="605" t="s">
        <v>330</v>
      </c>
      <c r="AR5" s="605"/>
      <c r="AS5" s="364"/>
      <c r="AT5" s="30"/>
      <c r="AU5" s="30"/>
    </row>
    <row r="6" spans="1:47" s="19" customFormat="1" ht="11.25" customHeight="1" x14ac:dyDescent="0.25">
      <c r="A6" s="25"/>
      <c r="B6" s="364"/>
      <c r="C6" s="606" t="s">
        <v>331</v>
      </c>
      <c r="D6" s="606"/>
      <c r="E6" s="364"/>
      <c r="F6" s="606" t="s">
        <v>332</v>
      </c>
      <c r="G6" s="606"/>
      <c r="H6" s="364"/>
      <c r="I6" s="606" t="s">
        <v>639</v>
      </c>
      <c r="J6" s="606"/>
      <c r="K6" s="364"/>
      <c r="L6" s="606" t="s">
        <v>333</v>
      </c>
      <c r="M6" s="606"/>
      <c r="N6" s="364"/>
      <c r="O6" s="634" t="s">
        <v>334</v>
      </c>
      <c r="P6" s="634"/>
      <c r="Q6" s="364" t="s">
        <v>168</v>
      </c>
      <c r="S6" s="606" t="s">
        <v>331</v>
      </c>
      <c r="T6" s="606"/>
      <c r="U6" s="364"/>
      <c r="V6" s="606" t="s">
        <v>332</v>
      </c>
      <c r="W6" s="606"/>
      <c r="X6" s="364"/>
      <c r="Y6" s="606" t="s">
        <v>639</v>
      </c>
      <c r="Z6" s="606"/>
      <c r="AA6" s="364"/>
      <c r="AB6" s="606" t="s">
        <v>333</v>
      </c>
      <c r="AC6" s="606"/>
      <c r="AD6" s="364"/>
      <c r="AE6" s="634" t="s">
        <v>334</v>
      </c>
      <c r="AF6" s="634"/>
      <c r="AH6" s="606" t="s">
        <v>331</v>
      </c>
      <c r="AI6" s="606"/>
      <c r="AJ6" s="364"/>
      <c r="AK6" s="606" t="s">
        <v>332</v>
      </c>
      <c r="AL6" s="606"/>
      <c r="AM6" s="364"/>
      <c r="AN6" s="606" t="s">
        <v>639</v>
      </c>
      <c r="AO6" s="606"/>
      <c r="AP6" s="364"/>
      <c r="AQ6" s="606" t="s">
        <v>333</v>
      </c>
      <c r="AR6" s="606"/>
      <c r="AS6" s="364"/>
      <c r="AT6" s="634" t="s">
        <v>334</v>
      </c>
      <c r="AU6" s="634"/>
    </row>
    <row r="7" spans="1:47" s="41" customFormat="1" ht="10.5" x14ac:dyDescent="0.25">
      <c r="A7" s="201" t="s">
        <v>782</v>
      </c>
      <c r="B7" s="364"/>
      <c r="Q7" s="108"/>
    </row>
    <row r="8" spans="1:47" s="41" customFormat="1" ht="11.5" customHeight="1" x14ac:dyDescent="0.25">
      <c r="A8" s="483" t="s">
        <v>248</v>
      </c>
      <c r="B8" s="364"/>
      <c r="C8" s="195" t="s">
        <v>30</v>
      </c>
      <c r="D8" s="482">
        <v>6059851</v>
      </c>
      <c r="E8" s="488"/>
      <c r="F8" s="482" t="s">
        <v>30</v>
      </c>
      <c r="G8" s="482">
        <v>200397</v>
      </c>
      <c r="H8" s="482"/>
      <c r="I8" s="482" t="s">
        <v>30</v>
      </c>
      <c r="J8" s="482">
        <v>567695</v>
      </c>
      <c r="K8" s="488"/>
      <c r="L8" s="482" t="s">
        <v>170</v>
      </c>
      <c r="M8" s="482" t="s">
        <v>641</v>
      </c>
      <c r="N8" s="488"/>
      <c r="O8" s="482" t="s">
        <v>30</v>
      </c>
      <c r="P8" s="482">
        <v>6827943</v>
      </c>
      <c r="Q8" s="108"/>
      <c r="S8" s="195" t="s">
        <v>30</v>
      </c>
      <c r="T8" s="482">
        <v>6502551</v>
      </c>
      <c r="U8" s="488"/>
      <c r="V8" s="482" t="s">
        <v>30</v>
      </c>
      <c r="W8" s="482">
        <v>200397</v>
      </c>
      <c r="X8" s="482"/>
      <c r="Y8" s="482" t="s">
        <v>30</v>
      </c>
      <c r="Z8" s="482">
        <v>567695</v>
      </c>
      <c r="AA8" s="488"/>
      <c r="AB8" s="482" t="s">
        <v>170</v>
      </c>
      <c r="AC8" s="482" t="s">
        <v>641</v>
      </c>
      <c r="AD8" s="488"/>
      <c r="AE8" s="482" t="s">
        <v>30</v>
      </c>
      <c r="AF8" s="482">
        <v>7270643</v>
      </c>
      <c r="AH8" s="195" t="s">
        <v>30</v>
      </c>
      <c r="AI8" s="482">
        <f>T8-D8</f>
        <v>442700</v>
      </c>
      <c r="AJ8" s="488"/>
      <c r="AK8" s="482" t="s">
        <v>30</v>
      </c>
      <c r="AL8" s="482">
        <f>W8-G8</f>
        <v>0</v>
      </c>
      <c r="AM8" s="482"/>
      <c r="AN8" s="482" t="s">
        <v>30</v>
      </c>
      <c r="AO8" s="482">
        <f>Z8-J8</f>
        <v>0</v>
      </c>
      <c r="AP8" s="488"/>
      <c r="AQ8" s="482" t="s">
        <v>170</v>
      </c>
      <c r="AR8" s="482" t="e">
        <f>AC8-M8</f>
        <v>#VALUE!</v>
      </c>
      <c r="AS8" s="488"/>
      <c r="AT8" s="482" t="s">
        <v>30</v>
      </c>
      <c r="AU8" s="482">
        <f>AF8-P8</f>
        <v>442700</v>
      </c>
    </row>
    <row r="9" spans="1:47" s="41" customFormat="1" ht="10.5" x14ac:dyDescent="0.25">
      <c r="A9" s="103" t="s">
        <v>335</v>
      </c>
      <c r="B9" s="364"/>
      <c r="C9" s="373"/>
      <c r="D9" s="482">
        <v>848047</v>
      </c>
      <c r="E9" s="491"/>
      <c r="F9" s="492"/>
      <c r="G9" s="482">
        <v>-173138</v>
      </c>
      <c r="H9" s="492"/>
      <c r="I9" s="492"/>
      <c r="J9" s="482">
        <v>-84490</v>
      </c>
      <c r="K9" s="491"/>
      <c r="L9" s="492"/>
      <c r="M9" s="482">
        <v>-981998</v>
      </c>
      <c r="N9" s="491"/>
      <c r="O9" s="492"/>
      <c r="P9" s="482">
        <v>-391579</v>
      </c>
      <c r="Q9" s="108"/>
      <c r="S9" s="373"/>
      <c r="T9" s="482">
        <v>1261725</v>
      </c>
      <c r="U9" s="491"/>
      <c r="V9" s="492"/>
      <c r="W9" s="482">
        <v>-173138</v>
      </c>
      <c r="X9" s="492"/>
      <c r="Y9" s="492"/>
      <c r="Z9" s="482">
        <v>-84490</v>
      </c>
      <c r="AA9" s="491"/>
      <c r="AB9" s="492"/>
      <c r="AC9" s="482">
        <v>-981998</v>
      </c>
      <c r="AD9" s="491"/>
      <c r="AE9" s="492"/>
      <c r="AF9" s="482">
        <v>22099</v>
      </c>
      <c r="AH9" s="373"/>
      <c r="AI9" s="482">
        <f t="shared" ref="AI9:AI23" si="0">T9-D9</f>
        <v>413678</v>
      </c>
      <c r="AJ9" s="491"/>
      <c r="AK9" s="492"/>
      <c r="AL9" s="482">
        <f t="shared" ref="AL9:AL23" si="1">W9-G9</f>
        <v>0</v>
      </c>
      <c r="AM9" s="492"/>
      <c r="AN9" s="492"/>
      <c r="AO9" s="482">
        <f t="shared" ref="AO9:AO23" si="2">Z9-J9</f>
        <v>0</v>
      </c>
      <c r="AP9" s="491"/>
      <c r="AQ9" s="492"/>
      <c r="AR9" s="482">
        <f t="shared" ref="AR9:AR23" si="3">AC9-M9</f>
        <v>0</v>
      </c>
      <c r="AS9" s="491"/>
      <c r="AT9" s="492"/>
      <c r="AU9" s="482">
        <f t="shared" ref="AU9:AU23" si="4">AF9-P9</f>
        <v>413678</v>
      </c>
    </row>
    <row r="10" spans="1:47" s="41" customFormat="1" ht="10.5" x14ac:dyDescent="0.25">
      <c r="A10" s="105" t="s">
        <v>54</v>
      </c>
      <c r="B10" s="364"/>
      <c r="C10" s="373"/>
      <c r="D10" s="482">
        <v>157804</v>
      </c>
      <c r="E10" s="491"/>
      <c r="F10" s="492"/>
      <c r="G10" s="482">
        <v>27574</v>
      </c>
      <c r="H10" s="492"/>
      <c r="I10" s="492"/>
      <c r="J10" s="482">
        <v>35729</v>
      </c>
      <c r="K10" s="491"/>
      <c r="L10" s="492"/>
      <c r="M10" s="482">
        <v>31488</v>
      </c>
      <c r="N10" s="491"/>
      <c r="O10" s="492"/>
      <c r="P10" s="482">
        <v>252595</v>
      </c>
      <c r="Q10" s="108"/>
      <c r="S10" s="373"/>
      <c r="T10" s="482">
        <v>157804</v>
      </c>
      <c r="U10" s="491"/>
      <c r="V10" s="492"/>
      <c r="W10" s="482">
        <v>27574</v>
      </c>
      <c r="X10" s="492"/>
      <c r="Y10" s="492"/>
      <c r="Z10" s="482">
        <v>35729</v>
      </c>
      <c r="AA10" s="491"/>
      <c r="AB10" s="492"/>
      <c r="AC10" s="482">
        <v>31488</v>
      </c>
      <c r="AD10" s="491"/>
      <c r="AE10" s="492"/>
      <c r="AF10" s="482">
        <v>252595</v>
      </c>
      <c r="AH10" s="373"/>
      <c r="AI10" s="482">
        <f t="shared" si="0"/>
        <v>0</v>
      </c>
      <c r="AJ10" s="491"/>
      <c r="AK10" s="492"/>
      <c r="AL10" s="482">
        <f t="shared" si="1"/>
        <v>0</v>
      </c>
      <c r="AM10" s="492"/>
      <c r="AN10" s="492"/>
      <c r="AO10" s="482">
        <f t="shared" si="2"/>
        <v>0</v>
      </c>
      <c r="AP10" s="491"/>
      <c r="AQ10" s="492"/>
      <c r="AR10" s="482">
        <f t="shared" si="3"/>
        <v>0</v>
      </c>
      <c r="AS10" s="491"/>
      <c r="AT10" s="492"/>
      <c r="AU10" s="482">
        <f t="shared" si="4"/>
        <v>0</v>
      </c>
    </row>
    <row r="11" spans="1:47" s="41" customFormat="1" ht="10.5" x14ac:dyDescent="0.25">
      <c r="A11" s="103" t="s">
        <v>178</v>
      </c>
      <c r="B11" s="364"/>
      <c r="C11" s="373"/>
      <c r="D11" s="482">
        <v>4814248</v>
      </c>
      <c r="E11" s="491"/>
      <c r="F11" s="492"/>
      <c r="G11" s="482">
        <v>458535</v>
      </c>
      <c r="H11" s="492"/>
      <c r="I11" s="492"/>
      <c r="J11" s="482">
        <v>611925</v>
      </c>
      <c r="K11" s="491"/>
      <c r="L11" s="492"/>
      <c r="M11" s="482">
        <v>964481</v>
      </c>
      <c r="N11" s="491"/>
      <c r="O11" s="492"/>
      <c r="P11" s="482">
        <v>6849189</v>
      </c>
      <c r="Q11" s="108"/>
      <c r="S11" s="373"/>
      <c r="T11" s="482">
        <v>4814248</v>
      </c>
      <c r="U11" s="491"/>
      <c r="V11" s="492"/>
      <c r="W11" s="482">
        <v>458535</v>
      </c>
      <c r="X11" s="492"/>
      <c r="Y11" s="492"/>
      <c r="Z11" s="482">
        <v>611925</v>
      </c>
      <c r="AA11" s="491"/>
      <c r="AB11" s="492"/>
      <c r="AC11" s="482">
        <v>964481</v>
      </c>
      <c r="AD11" s="491"/>
      <c r="AE11" s="492"/>
      <c r="AF11" s="482">
        <v>6849189</v>
      </c>
      <c r="AH11" s="373"/>
      <c r="AI11" s="482">
        <f t="shared" si="0"/>
        <v>0</v>
      </c>
      <c r="AJ11" s="491"/>
      <c r="AK11" s="492"/>
      <c r="AL11" s="482">
        <f t="shared" si="1"/>
        <v>0</v>
      </c>
      <c r="AM11" s="492"/>
      <c r="AN11" s="492"/>
      <c r="AO11" s="482">
        <f t="shared" si="2"/>
        <v>0</v>
      </c>
      <c r="AP11" s="491"/>
      <c r="AQ11" s="492"/>
      <c r="AR11" s="482">
        <f t="shared" si="3"/>
        <v>0</v>
      </c>
      <c r="AS11" s="491"/>
      <c r="AT11" s="492"/>
      <c r="AU11" s="482">
        <f t="shared" si="4"/>
        <v>0</v>
      </c>
    </row>
    <row r="12" spans="1:47" s="41" customFormat="1" ht="10.5" x14ac:dyDescent="0.25">
      <c r="A12" s="103"/>
      <c r="B12" s="364"/>
      <c r="C12" s="201"/>
      <c r="D12" s="493"/>
      <c r="E12" s="494"/>
      <c r="F12" s="493"/>
      <c r="G12" s="139"/>
      <c r="H12" s="139"/>
      <c r="I12" s="139"/>
      <c r="J12" s="493"/>
      <c r="K12" s="494"/>
      <c r="L12" s="493"/>
      <c r="M12" s="139"/>
      <c r="N12" s="494"/>
      <c r="O12" s="139"/>
      <c r="P12" s="493"/>
      <c r="Q12" s="108"/>
      <c r="S12" s="201"/>
      <c r="T12" s="493"/>
      <c r="U12" s="494"/>
      <c r="V12" s="493"/>
      <c r="W12" s="139"/>
      <c r="X12" s="139"/>
      <c r="Y12" s="139"/>
      <c r="Z12" s="493"/>
      <c r="AA12" s="494"/>
      <c r="AB12" s="493"/>
      <c r="AC12" s="139"/>
      <c r="AD12" s="494"/>
      <c r="AE12" s="139"/>
      <c r="AF12" s="493"/>
      <c r="AH12" s="201"/>
      <c r="AI12" s="482"/>
      <c r="AJ12" s="494"/>
      <c r="AK12" s="493"/>
      <c r="AL12" s="482"/>
      <c r="AM12" s="139"/>
      <c r="AN12" s="139"/>
      <c r="AO12" s="482"/>
      <c r="AP12" s="494"/>
      <c r="AQ12" s="493"/>
      <c r="AR12" s="482"/>
      <c r="AS12" s="494"/>
      <c r="AT12" s="139"/>
      <c r="AU12" s="482"/>
    </row>
    <row r="13" spans="1:47" s="41" customFormat="1" ht="10.5" x14ac:dyDescent="0.25">
      <c r="A13" s="201" t="s">
        <v>715</v>
      </c>
      <c r="B13" s="364"/>
      <c r="C13" s="201"/>
      <c r="D13" s="493"/>
      <c r="E13" s="494"/>
      <c r="F13" s="493"/>
      <c r="G13" s="139"/>
      <c r="H13" s="139"/>
      <c r="I13" s="139"/>
      <c r="J13" s="493"/>
      <c r="K13" s="494"/>
      <c r="L13" s="493"/>
      <c r="M13" s="139"/>
      <c r="N13" s="494"/>
      <c r="O13" s="139"/>
      <c r="P13" s="493"/>
      <c r="Q13" s="108"/>
      <c r="S13" s="201"/>
      <c r="T13" s="493"/>
      <c r="U13" s="494"/>
      <c r="V13" s="493"/>
      <c r="W13" s="139"/>
      <c r="X13" s="139"/>
      <c r="Y13" s="139"/>
      <c r="Z13" s="493"/>
      <c r="AA13" s="494"/>
      <c r="AB13" s="493"/>
      <c r="AC13" s="139"/>
      <c r="AD13" s="494"/>
      <c r="AE13" s="139"/>
      <c r="AF13" s="493"/>
      <c r="AH13" s="201"/>
      <c r="AI13" s="482"/>
      <c r="AJ13" s="494"/>
      <c r="AK13" s="493"/>
      <c r="AL13" s="482"/>
      <c r="AM13" s="139"/>
      <c r="AN13" s="139"/>
      <c r="AO13" s="482"/>
      <c r="AP13" s="494"/>
      <c r="AQ13" s="493"/>
      <c r="AR13" s="482"/>
      <c r="AS13" s="494"/>
      <c r="AT13" s="139"/>
      <c r="AU13" s="482"/>
    </row>
    <row r="14" spans="1:47" s="41" customFormat="1" ht="10.5" x14ac:dyDescent="0.25">
      <c r="A14" s="105" t="s">
        <v>248</v>
      </c>
      <c r="B14" s="144"/>
      <c r="C14" s="145" t="s">
        <v>30</v>
      </c>
      <c r="D14" s="495">
        <v>5972913</v>
      </c>
      <c r="E14" s="496"/>
      <c r="F14" s="497" t="s">
        <v>30</v>
      </c>
      <c r="G14" s="495">
        <v>386383</v>
      </c>
      <c r="H14" s="496"/>
      <c r="I14" s="497" t="s">
        <v>30</v>
      </c>
      <c r="J14" s="495">
        <v>594761</v>
      </c>
      <c r="K14" s="497"/>
      <c r="L14" s="497" t="s">
        <v>170</v>
      </c>
      <c r="M14" s="498" t="s">
        <v>641</v>
      </c>
      <c r="N14" s="499"/>
      <c r="O14" s="497" t="s">
        <v>30</v>
      </c>
      <c r="P14" s="495">
        <v>6954057</v>
      </c>
      <c r="Q14" s="108"/>
      <c r="S14" s="145" t="s">
        <v>30</v>
      </c>
      <c r="T14" s="495">
        <v>5972913</v>
      </c>
      <c r="U14" s="496"/>
      <c r="V14" s="497" t="s">
        <v>30</v>
      </c>
      <c r="W14" s="495">
        <v>386383</v>
      </c>
      <c r="X14" s="496"/>
      <c r="Y14" s="497" t="s">
        <v>30</v>
      </c>
      <c r="Z14" s="495">
        <v>594761</v>
      </c>
      <c r="AA14" s="497"/>
      <c r="AB14" s="497" t="s">
        <v>170</v>
      </c>
      <c r="AC14" s="498" t="s">
        <v>641</v>
      </c>
      <c r="AD14" s="499"/>
      <c r="AE14" s="497" t="s">
        <v>30</v>
      </c>
      <c r="AF14" s="495">
        <v>6954057</v>
      </c>
      <c r="AH14" s="145" t="s">
        <v>30</v>
      </c>
      <c r="AI14" s="482">
        <f t="shared" si="0"/>
        <v>0</v>
      </c>
      <c r="AJ14" s="496"/>
      <c r="AK14" s="497" t="s">
        <v>30</v>
      </c>
      <c r="AL14" s="482">
        <f t="shared" si="1"/>
        <v>0</v>
      </c>
      <c r="AM14" s="496"/>
      <c r="AN14" s="497" t="s">
        <v>30</v>
      </c>
      <c r="AO14" s="482">
        <f t="shared" si="2"/>
        <v>0</v>
      </c>
      <c r="AP14" s="497"/>
      <c r="AQ14" s="497" t="s">
        <v>170</v>
      </c>
      <c r="AR14" s="482" t="e">
        <f t="shared" si="3"/>
        <v>#VALUE!</v>
      </c>
      <c r="AS14" s="499"/>
      <c r="AT14" s="497" t="s">
        <v>30</v>
      </c>
      <c r="AU14" s="482">
        <f t="shared" si="4"/>
        <v>0</v>
      </c>
    </row>
    <row r="15" spans="1:47" s="41" customFormat="1" ht="12" customHeight="1" x14ac:dyDescent="0.25">
      <c r="A15" s="103" t="s">
        <v>335</v>
      </c>
      <c r="B15" s="144"/>
      <c r="C15" s="202"/>
      <c r="D15" s="500">
        <v>1272093</v>
      </c>
      <c r="E15" s="501"/>
      <c r="F15" s="502"/>
      <c r="G15" s="500">
        <v>-60190</v>
      </c>
      <c r="H15" s="501"/>
      <c r="I15" s="502"/>
      <c r="J15" s="500">
        <v>-23735</v>
      </c>
      <c r="K15" s="502"/>
      <c r="L15" s="502"/>
      <c r="M15" s="501">
        <v>-1091201</v>
      </c>
      <c r="N15" s="501"/>
      <c r="O15" s="502"/>
      <c r="P15" s="500">
        <v>96967</v>
      </c>
      <c r="Q15" s="108"/>
      <c r="S15" s="202"/>
      <c r="T15" s="500">
        <v>1272093</v>
      </c>
      <c r="U15" s="501"/>
      <c r="V15" s="502"/>
      <c r="W15" s="500">
        <v>-60190</v>
      </c>
      <c r="X15" s="501"/>
      <c r="Y15" s="502"/>
      <c r="Z15" s="500">
        <v>-23735</v>
      </c>
      <c r="AA15" s="502"/>
      <c r="AB15" s="502"/>
      <c r="AC15" s="501">
        <v>-1091201</v>
      </c>
      <c r="AD15" s="501"/>
      <c r="AE15" s="502"/>
      <c r="AF15" s="500">
        <v>96967</v>
      </c>
      <c r="AH15" s="202"/>
      <c r="AI15" s="482">
        <f t="shared" si="0"/>
        <v>0</v>
      </c>
      <c r="AJ15" s="501"/>
      <c r="AK15" s="502"/>
      <c r="AL15" s="482">
        <f t="shared" si="1"/>
        <v>0</v>
      </c>
      <c r="AM15" s="501"/>
      <c r="AN15" s="502"/>
      <c r="AO15" s="482">
        <f t="shared" si="2"/>
        <v>0</v>
      </c>
      <c r="AP15" s="502"/>
      <c r="AQ15" s="502"/>
      <c r="AR15" s="482">
        <f t="shared" si="3"/>
        <v>0</v>
      </c>
      <c r="AS15" s="501"/>
      <c r="AT15" s="502"/>
      <c r="AU15" s="482">
        <f t="shared" si="4"/>
        <v>0</v>
      </c>
    </row>
    <row r="16" spans="1:47" s="41" customFormat="1" ht="10.5" x14ac:dyDescent="0.25">
      <c r="A16" s="105" t="s">
        <v>54</v>
      </c>
      <c r="B16" s="144"/>
      <c r="C16" s="202"/>
      <c r="D16" s="495">
        <v>78825</v>
      </c>
      <c r="E16" s="501"/>
      <c r="F16" s="502"/>
      <c r="G16" s="495">
        <v>20100</v>
      </c>
      <c r="H16" s="496"/>
      <c r="I16" s="502"/>
      <c r="J16" s="495">
        <v>11454</v>
      </c>
      <c r="K16" s="502"/>
      <c r="L16" s="502"/>
      <c r="M16" s="495">
        <v>73677</v>
      </c>
      <c r="N16" s="496"/>
      <c r="O16" s="502"/>
      <c r="P16" s="495">
        <v>184056</v>
      </c>
      <c r="Q16" s="108"/>
      <c r="S16" s="202"/>
      <c r="T16" s="495">
        <v>78825</v>
      </c>
      <c r="U16" s="501"/>
      <c r="V16" s="502"/>
      <c r="W16" s="495">
        <v>20100</v>
      </c>
      <c r="X16" s="496"/>
      <c r="Y16" s="502"/>
      <c r="Z16" s="495">
        <v>11454</v>
      </c>
      <c r="AA16" s="502"/>
      <c r="AB16" s="502"/>
      <c r="AC16" s="495">
        <v>73677</v>
      </c>
      <c r="AD16" s="496"/>
      <c r="AE16" s="502"/>
      <c r="AF16" s="495">
        <v>184056</v>
      </c>
      <c r="AH16" s="202"/>
      <c r="AI16" s="482">
        <f t="shared" si="0"/>
        <v>0</v>
      </c>
      <c r="AJ16" s="501"/>
      <c r="AK16" s="502"/>
      <c r="AL16" s="482">
        <f t="shared" si="1"/>
        <v>0</v>
      </c>
      <c r="AM16" s="496"/>
      <c r="AN16" s="502"/>
      <c r="AO16" s="482">
        <f t="shared" si="2"/>
        <v>0</v>
      </c>
      <c r="AP16" s="502"/>
      <c r="AQ16" s="502"/>
      <c r="AR16" s="482">
        <f t="shared" si="3"/>
        <v>0</v>
      </c>
      <c r="AS16" s="496"/>
      <c r="AT16" s="502"/>
      <c r="AU16" s="482">
        <f t="shared" si="4"/>
        <v>0</v>
      </c>
    </row>
    <row r="17" spans="1:47" s="41" customFormat="1" ht="10.5" x14ac:dyDescent="0.25">
      <c r="A17" s="103" t="s">
        <v>178</v>
      </c>
      <c r="B17" s="144"/>
      <c r="C17" s="202"/>
      <c r="D17" s="500">
        <v>4693660</v>
      </c>
      <c r="E17" s="501"/>
      <c r="F17" s="502"/>
      <c r="G17" s="500">
        <v>189933</v>
      </c>
      <c r="H17" s="501"/>
      <c r="I17" s="502"/>
      <c r="J17" s="500">
        <v>822354</v>
      </c>
      <c r="K17" s="502"/>
      <c r="L17" s="502"/>
      <c r="M17" s="500">
        <v>1041399</v>
      </c>
      <c r="N17" s="501"/>
      <c r="O17" s="502"/>
      <c r="P17" s="500">
        <v>6747346</v>
      </c>
      <c r="Q17" s="108"/>
      <c r="S17" s="202"/>
      <c r="T17" s="500">
        <v>4693660</v>
      </c>
      <c r="U17" s="501"/>
      <c r="V17" s="502"/>
      <c r="W17" s="500">
        <v>189933</v>
      </c>
      <c r="X17" s="501"/>
      <c r="Y17" s="502"/>
      <c r="Z17" s="500">
        <v>822354</v>
      </c>
      <c r="AA17" s="502"/>
      <c r="AB17" s="502"/>
      <c r="AC17" s="500">
        <v>1041399</v>
      </c>
      <c r="AD17" s="501"/>
      <c r="AE17" s="502"/>
      <c r="AF17" s="500">
        <v>6747346</v>
      </c>
      <c r="AH17" s="202"/>
      <c r="AI17" s="482">
        <f t="shared" si="0"/>
        <v>0</v>
      </c>
      <c r="AJ17" s="501"/>
      <c r="AK17" s="502"/>
      <c r="AL17" s="482">
        <f t="shared" si="1"/>
        <v>0</v>
      </c>
      <c r="AM17" s="501"/>
      <c r="AN17" s="502"/>
      <c r="AO17" s="482">
        <f t="shared" si="2"/>
        <v>0</v>
      </c>
      <c r="AP17" s="502"/>
      <c r="AQ17" s="502"/>
      <c r="AR17" s="482">
        <f t="shared" si="3"/>
        <v>0</v>
      </c>
      <c r="AS17" s="501"/>
      <c r="AT17" s="502"/>
      <c r="AU17" s="482">
        <f t="shared" si="4"/>
        <v>0</v>
      </c>
    </row>
    <row r="18" spans="1:47" s="41" customFormat="1" ht="10.5" x14ac:dyDescent="0.25">
      <c r="A18" s="103"/>
      <c r="B18" s="144"/>
      <c r="C18" s="202"/>
      <c r="D18" s="500"/>
      <c r="E18" s="501"/>
      <c r="F18" s="502"/>
      <c r="G18" s="500"/>
      <c r="H18" s="501"/>
      <c r="I18" s="502"/>
      <c r="J18" s="500"/>
      <c r="K18" s="502"/>
      <c r="L18" s="502"/>
      <c r="M18" s="500"/>
      <c r="N18" s="501"/>
      <c r="O18" s="502"/>
      <c r="P18" s="500"/>
      <c r="Q18" s="108"/>
      <c r="S18" s="202"/>
      <c r="T18" s="500"/>
      <c r="U18" s="501"/>
      <c r="V18" s="502"/>
      <c r="W18" s="500"/>
      <c r="X18" s="501"/>
      <c r="Y18" s="502"/>
      <c r="Z18" s="500"/>
      <c r="AA18" s="502"/>
      <c r="AB18" s="502"/>
      <c r="AC18" s="500"/>
      <c r="AD18" s="501"/>
      <c r="AE18" s="502"/>
      <c r="AF18" s="500"/>
      <c r="AH18" s="202"/>
      <c r="AI18" s="482"/>
      <c r="AJ18" s="501"/>
      <c r="AK18" s="502"/>
      <c r="AL18" s="482"/>
      <c r="AM18" s="501"/>
      <c r="AN18" s="502"/>
      <c r="AO18" s="482"/>
      <c r="AP18" s="502"/>
      <c r="AQ18" s="502"/>
      <c r="AR18" s="482"/>
      <c r="AS18" s="501"/>
      <c r="AT18" s="502"/>
      <c r="AU18" s="482"/>
    </row>
    <row r="19" spans="1:47" s="41" customFormat="1" ht="10.5" x14ac:dyDescent="0.25">
      <c r="A19" s="201" t="s">
        <v>640</v>
      </c>
      <c r="B19" s="202"/>
      <c r="C19" s="202"/>
      <c r="D19" s="500"/>
      <c r="E19" s="501"/>
      <c r="F19" s="502"/>
      <c r="G19" s="500"/>
      <c r="H19" s="501"/>
      <c r="I19" s="502"/>
      <c r="J19" s="500"/>
      <c r="K19" s="502"/>
      <c r="L19" s="502"/>
      <c r="M19" s="500"/>
      <c r="N19" s="501"/>
      <c r="O19" s="502"/>
      <c r="P19" s="500"/>
      <c r="Q19" s="108"/>
      <c r="S19" s="202"/>
      <c r="T19" s="500"/>
      <c r="U19" s="501"/>
      <c r="V19" s="502"/>
      <c r="W19" s="500"/>
      <c r="X19" s="501"/>
      <c r="Y19" s="502"/>
      <c r="Z19" s="500"/>
      <c r="AA19" s="502"/>
      <c r="AB19" s="502"/>
      <c r="AC19" s="500"/>
      <c r="AD19" s="501"/>
      <c r="AE19" s="502"/>
      <c r="AF19" s="500"/>
      <c r="AH19" s="202"/>
      <c r="AI19" s="482"/>
      <c r="AJ19" s="501"/>
      <c r="AK19" s="502"/>
      <c r="AL19" s="482"/>
      <c r="AM19" s="501"/>
      <c r="AN19" s="502"/>
      <c r="AO19" s="482"/>
      <c r="AP19" s="502"/>
      <c r="AQ19" s="502"/>
      <c r="AR19" s="482"/>
      <c r="AS19" s="501"/>
      <c r="AT19" s="502"/>
      <c r="AU19" s="482"/>
    </row>
    <row r="20" spans="1:47" s="41" customFormat="1" ht="10.5" x14ac:dyDescent="0.25">
      <c r="A20" s="105" t="s">
        <v>248</v>
      </c>
      <c r="B20" s="145"/>
      <c r="C20" s="145" t="s">
        <v>30</v>
      </c>
      <c r="D20" s="495">
        <v>5196540</v>
      </c>
      <c r="E20" s="496"/>
      <c r="F20" s="497" t="s">
        <v>30</v>
      </c>
      <c r="G20" s="495">
        <v>43965</v>
      </c>
      <c r="H20" s="496"/>
      <c r="I20" s="497" t="s">
        <v>30</v>
      </c>
      <c r="J20" s="495">
        <v>169320</v>
      </c>
      <c r="K20" s="497"/>
      <c r="L20" s="497" t="s">
        <v>170</v>
      </c>
      <c r="M20" s="498" t="s">
        <v>171</v>
      </c>
      <c r="N20" s="503"/>
      <c r="O20" s="497" t="s">
        <v>30</v>
      </c>
      <c r="P20" s="495">
        <v>5409825</v>
      </c>
      <c r="Q20" s="108"/>
      <c r="S20" s="145" t="s">
        <v>30</v>
      </c>
      <c r="T20" s="495">
        <v>5196540</v>
      </c>
      <c r="U20" s="496"/>
      <c r="V20" s="497" t="s">
        <v>30</v>
      </c>
      <c r="W20" s="495">
        <v>43965</v>
      </c>
      <c r="X20" s="496"/>
      <c r="Y20" s="497" t="s">
        <v>30</v>
      </c>
      <c r="Z20" s="495">
        <v>169320</v>
      </c>
      <c r="AA20" s="497"/>
      <c r="AB20" s="497" t="s">
        <v>170</v>
      </c>
      <c r="AC20" s="498" t="s">
        <v>171</v>
      </c>
      <c r="AD20" s="503"/>
      <c r="AE20" s="497" t="s">
        <v>30</v>
      </c>
      <c r="AF20" s="495">
        <v>5409825</v>
      </c>
      <c r="AH20" s="145" t="s">
        <v>30</v>
      </c>
      <c r="AI20" s="482">
        <f t="shared" si="0"/>
        <v>0</v>
      </c>
      <c r="AJ20" s="496"/>
      <c r="AK20" s="497" t="s">
        <v>30</v>
      </c>
      <c r="AL20" s="482">
        <f t="shared" si="1"/>
        <v>0</v>
      </c>
      <c r="AM20" s="496"/>
      <c r="AN20" s="497" t="s">
        <v>30</v>
      </c>
      <c r="AO20" s="482">
        <f t="shared" si="2"/>
        <v>0</v>
      </c>
      <c r="AP20" s="497"/>
      <c r="AQ20" s="497" t="s">
        <v>170</v>
      </c>
      <c r="AR20" s="482" t="e">
        <f t="shared" si="3"/>
        <v>#VALUE!</v>
      </c>
      <c r="AS20" s="503"/>
      <c r="AT20" s="497" t="s">
        <v>30</v>
      </c>
      <c r="AU20" s="482">
        <f t="shared" si="4"/>
        <v>0</v>
      </c>
    </row>
    <row r="21" spans="1:47" s="41" customFormat="1" ht="10.5" x14ac:dyDescent="0.25">
      <c r="A21" s="103" t="s">
        <v>335</v>
      </c>
      <c r="B21" s="202"/>
      <c r="C21" s="202"/>
      <c r="D21" s="500">
        <v>699105</v>
      </c>
      <c r="E21" s="501"/>
      <c r="F21" s="502"/>
      <c r="G21" s="500">
        <v>-144857</v>
      </c>
      <c r="H21" s="501"/>
      <c r="I21" s="502"/>
      <c r="J21" s="500">
        <v>-6538</v>
      </c>
      <c r="K21" s="502"/>
      <c r="L21" s="502"/>
      <c r="M21" s="500">
        <v>-1018297</v>
      </c>
      <c r="N21" s="501"/>
      <c r="O21" s="502"/>
      <c r="P21" s="500">
        <v>-470587</v>
      </c>
      <c r="Q21" s="108"/>
      <c r="S21" s="202"/>
      <c r="T21" s="500">
        <v>699105</v>
      </c>
      <c r="U21" s="501"/>
      <c r="V21" s="502"/>
      <c r="W21" s="500">
        <v>-144857</v>
      </c>
      <c r="X21" s="501"/>
      <c r="Y21" s="502"/>
      <c r="Z21" s="500">
        <v>-6538</v>
      </c>
      <c r="AA21" s="502"/>
      <c r="AB21" s="502"/>
      <c r="AC21" s="500">
        <v>-1018297</v>
      </c>
      <c r="AD21" s="501"/>
      <c r="AE21" s="502"/>
      <c r="AF21" s="500">
        <v>-470587</v>
      </c>
      <c r="AH21" s="202"/>
      <c r="AI21" s="482">
        <f t="shared" si="0"/>
        <v>0</v>
      </c>
      <c r="AJ21" s="501"/>
      <c r="AK21" s="502"/>
      <c r="AL21" s="482">
        <f t="shared" si="1"/>
        <v>0</v>
      </c>
      <c r="AM21" s="501"/>
      <c r="AN21" s="502"/>
      <c r="AO21" s="482">
        <f t="shared" si="2"/>
        <v>0</v>
      </c>
      <c r="AP21" s="502"/>
      <c r="AQ21" s="502"/>
      <c r="AR21" s="482">
        <f t="shared" si="3"/>
        <v>0</v>
      </c>
      <c r="AS21" s="501"/>
      <c r="AT21" s="502"/>
      <c r="AU21" s="482">
        <f t="shared" si="4"/>
        <v>0</v>
      </c>
    </row>
    <row r="22" spans="1:47" s="41" customFormat="1" ht="10.5" x14ac:dyDescent="0.25">
      <c r="A22" s="105" t="s">
        <v>54</v>
      </c>
      <c r="B22" s="202"/>
      <c r="C22" s="202"/>
      <c r="D22" s="495">
        <v>80917</v>
      </c>
      <c r="E22" s="501"/>
      <c r="F22" s="501"/>
      <c r="G22" s="495">
        <v>11113</v>
      </c>
      <c r="H22" s="496"/>
      <c r="I22" s="502"/>
      <c r="J22" s="495">
        <v>10736</v>
      </c>
      <c r="K22" s="502"/>
      <c r="L22" s="502"/>
      <c r="M22" s="495">
        <v>23477</v>
      </c>
      <c r="N22" s="496"/>
      <c r="O22" s="502"/>
      <c r="P22" s="495">
        <v>126243</v>
      </c>
      <c r="Q22" s="108"/>
      <c r="S22" s="202"/>
      <c r="T22" s="495">
        <v>80917</v>
      </c>
      <c r="U22" s="501"/>
      <c r="V22" s="501"/>
      <c r="W22" s="495">
        <v>11113</v>
      </c>
      <c r="X22" s="496"/>
      <c r="Y22" s="502"/>
      <c r="Z22" s="495">
        <v>10736</v>
      </c>
      <c r="AA22" s="502"/>
      <c r="AB22" s="502"/>
      <c r="AC22" s="495">
        <v>23477</v>
      </c>
      <c r="AD22" s="496"/>
      <c r="AE22" s="502"/>
      <c r="AF22" s="495">
        <v>126243</v>
      </c>
      <c r="AH22" s="202"/>
      <c r="AI22" s="482">
        <f t="shared" si="0"/>
        <v>0</v>
      </c>
      <c r="AJ22" s="501"/>
      <c r="AK22" s="501"/>
      <c r="AL22" s="482">
        <f t="shared" si="1"/>
        <v>0</v>
      </c>
      <c r="AM22" s="496"/>
      <c r="AN22" s="502"/>
      <c r="AO22" s="482">
        <f t="shared" si="2"/>
        <v>0</v>
      </c>
      <c r="AP22" s="502"/>
      <c r="AQ22" s="502"/>
      <c r="AR22" s="482">
        <f t="shared" si="3"/>
        <v>0</v>
      </c>
      <c r="AS22" s="496"/>
      <c r="AT22" s="502"/>
      <c r="AU22" s="482">
        <f t="shared" si="4"/>
        <v>0</v>
      </c>
    </row>
    <row r="23" spans="1:47" s="41" customFormat="1" ht="10.5" x14ac:dyDescent="0.25">
      <c r="A23" s="103" t="s">
        <v>178</v>
      </c>
      <c r="B23" s="202"/>
      <c r="C23" s="205"/>
      <c r="D23" s="500">
        <v>4002005</v>
      </c>
      <c r="E23" s="501"/>
      <c r="F23" s="501"/>
      <c r="G23" s="500">
        <v>161945</v>
      </c>
      <c r="H23" s="501"/>
      <c r="I23" s="501"/>
      <c r="J23" s="500">
        <v>701172</v>
      </c>
      <c r="K23" s="502"/>
      <c r="L23" s="502"/>
      <c r="M23" s="500">
        <v>887939</v>
      </c>
      <c r="N23" s="501"/>
      <c r="O23" s="502"/>
      <c r="P23" s="500">
        <v>5753061</v>
      </c>
      <c r="Q23" s="108"/>
      <c r="S23" s="205"/>
      <c r="T23" s="500">
        <v>4002005</v>
      </c>
      <c r="U23" s="501"/>
      <c r="V23" s="501"/>
      <c r="W23" s="500">
        <v>161945</v>
      </c>
      <c r="X23" s="501"/>
      <c r="Y23" s="501"/>
      <c r="Z23" s="500">
        <v>701172</v>
      </c>
      <c r="AA23" s="502"/>
      <c r="AB23" s="502"/>
      <c r="AC23" s="500">
        <v>887939</v>
      </c>
      <c r="AD23" s="501"/>
      <c r="AE23" s="502"/>
      <c r="AF23" s="500">
        <v>5753061</v>
      </c>
      <c r="AH23" s="205"/>
      <c r="AI23" s="482">
        <f t="shared" si="0"/>
        <v>0</v>
      </c>
      <c r="AJ23" s="501"/>
      <c r="AK23" s="501"/>
      <c r="AL23" s="482">
        <f t="shared" si="1"/>
        <v>0</v>
      </c>
      <c r="AM23" s="501"/>
      <c r="AN23" s="501"/>
      <c r="AO23" s="482">
        <f t="shared" si="2"/>
        <v>0</v>
      </c>
      <c r="AP23" s="502"/>
      <c r="AQ23" s="502"/>
      <c r="AR23" s="482">
        <f t="shared" si="3"/>
        <v>0</v>
      </c>
      <c r="AS23" s="501"/>
      <c r="AT23" s="502"/>
      <c r="AU23" s="482">
        <f t="shared" si="4"/>
        <v>0</v>
      </c>
    </row>
    <row r="24" spans="1:47" s="41" customFormat="1" ht="10.5" x14ac:dyDescent="0.25">
      <c r="A24" s="201"/>
      <c r="B24" s="144"/>
      <c r="C24" s="202"/>
      <c r="D24" s="417"/>
      <c r="E24" s="205"/>
      <c r="F24" s="202"/>
      <c r="G24" s="417"/>
      <c r="H24" s="205"/>
      <c r="I24" s="202"/>
      <c r="J24" s="417"/>
      <c r="K24" s="202"/>
      <c r="L24" s="202"/>
      <c r="M24" s="417"/>
      <c r="N24" s="205"/>
      <c r="O24" s="202"/>
      <c r="P24" s="417"/>
      <c r="Q24" s="108"/>
      <c r="S24" s="202"/>
      <c r="T24" s="417"/>
      <c r="U24" s="205"/>
      <c r="V24" s="202"/>
      <c r="W24" s="417"/>
      <c r="X24" s="205"/>
      <c r="Y24" s="202"/>
      <c r="Z24" s="417"/>
      <c r="AA24" s="202"/>
      <c r="AB24" s="202"/>
      <c r="AC24" s="417"/>
      <c r="AD24" s="205"/>
      <c r="AE24" s="202"/>
      <c r="AF24" s="417"/>
      <c r="AH24" s="202"/>
      <c r="AI24" s="417"/>
      <c r="AJ24" s="205"/>
      <c r="AK24" s="202"/>
      <c r="AL24" s="417"/>
      <c r="AM24" s="205"/>
      <c r="AN24" s="202"/>
      <c r="AO24" s="417"/>
      <c r="AP24" s="202"/>
      <c r="AQ24" s="202"/>
      <c r="AR24" s="417"/>
      <c r="AS24" s="205"/>
      <c r="AT24" s="202"/>
      <c r="AU24" s="417"/>
    </row>
    <row r="25" spans="1:47" s="41" customFormat="1" ht="10.5" hidden="1" outlineLevel="1" x14ac:dyDescent="0.25">
      <c r="A25" s="201" t="s">
        <v>336</v>
      </c>
      <c r="B25" s="202"/>
      <c r="C25" s="202"/>
      <c r="D25" s="417"/>
      <c r="E25" s="205"/>
      <c r="F25" s="202"/>
      <c r="G25" s="417"/>
      <c r="H25" s="205"/>
      <c r="I25" s="202"/>
      <c r="J25" s="417"/>
      <c r="K25" s="202"/>
      <c r="L25" s="202"/>
      <c r="M25" s="417"/>
      <c r="N25" s="205"/>
      <c r="O25" s="202"/>
      <c r="P25" s="417"/>
      <c r="Q25" s="108"/>
      <c r="S25" s="202"/>
      <c r="T25" s="417"/>
      <c r="U25" s="205"/>
      <c r="V25" s="202"/>
      <c r="W25" s="417"/>
      <c r="X25" s="205"/>
      <c r="Y25" s="202"/>
      <c r="Z25" s="417"/>
      <c r="AA25" s="202"/>
      <c r="AB25" s="202"/>
      <c r="AC25" s="417"/>
      <c r="AD25" s="205"/>
      <c r="AE25" s="202"/>
      <c r="AF25" s="417"/>
      <c r="AH25" s="202"/>
      <c r="AI25" s="417"/>
      <c r="AJ25" s="205"/>
      <c r="AK25" s="202"/>
      <c r="AL25" s="417"/>
      <c r="AM25" s="205"/>
      <c r="AN25" s="202"/>
      <c r="AO25" s="417"/>
      <c r="AP25" s="202"/>
      <c r="AQ25" s="202"/>
      <c r="AR25" s="417"/>
      <c r="AS25" s="205"/>
      <c r="AT25" s="202"/>
      <c r="AU25" s="417"/>
    </row>
    <row r="26" spans="1:47" s="41" customFormat="1" ht="10.5" hidden="1" outlineLevel="1" x14ac:dyDescent="0.25">
      <c r="A26" s="105" t="s">
        <v>248</v>
      </c>
      <c r="B26" s="145"/>
      <c r="C26" s="145" t="s">
        <v>30</v>
      </c>
      <c r="D26" s="204">
        <v>3864656</v>
      </c>
      <c r="E26" s="204"/>
      <c r="F26" s="145" t="s">
        <v>30</v>
      </c>
      <c r="G26" s="204">
        <v>43608</v>
      </c>
      <c r="H26" s="204"/>
      <c r="I26" s="145" t="s">
        <v>30</v>
      </c>
      <c r="J26" s="204" t="s">
        <v>641</v>
      </c>
      <c r="K26" s="145"/>
      <c r="L26" s="145" t="s">
        <v>30</v>
      </c>
      <c r="M26" s="270" t="s">
        <v>171</v>
      </c>
      <c r="N26" s="270"/>
      <c r="O26" s="145" t="s">
        <v>30</v>
      </c>
      <c r="P26" s="204">
        <v>3908264</v>
      </c>
      <c r="Q26" s="108"/>
      <c r="S26" s="145" t="s">
        <v>30</v>
      </c>
      <c r="T26" s="204">
        <v>3864656</v>
      </c>
      <c r="U26" s="204"/>
      <c r="V26" s="145" t="s">
        <v>30</v>
      </c>
      <c r="W26" s="204">
        <v>43608</v>
      </c>
      <c r="X26" s="204"/>
      <c r="Y26" s="145" t="s">
        <v>30</v>
      </c>
      <c r="Z26" s="204" t="s">
        <v>641</v>
      </c>
      <c r="AA26" s="145"/>
      <c r="AB26" s="145" t="s">
        <v>30</v>
      </c>
      <c r="AC26" s="270" t="s">
        <v>171</v>
      </c>
      <c r="AD26" s="270"/>
      <c r="AE26" s="145" t="s">
        <v>30</v>
      </c>
      <c r="AF26" s="204">
        <v>3908264</v>
      </c>
      <c r="AH26" s="145" t="s">
        <v>30</v>
      </c>
      <c r="AI26" s="204">
        <v>3864656</v>
      </c>
      <c r="AJ26" s="204"/>
      <c r="AK26" s="145" t="s">
        <v>30</v>
      </c>
      <c r="AL26" s="204">
        <v>43608</v>
      </c>
      <c r="AM26" s="204"/>
      <c r="AN26" s="145" t="s">
        <v>30</v>
      </c>
      <c r="AO26" s="204" t="s">
        <v>641</v>
      </c>
      <c r="AP26" s="145"/>
      <c r="AQ26" s="145" t="s">
        <v>30</v>
      </c>
      <c r="AR26" s="270" t="s">
        <v>171</v>
      </c>
      <c r="AS26" s="270"/>
      <c r="AT26" s="145" t="s">
        <v>30</v>
      </c>
      <c r="AU26" s="204">
        <v>3908264</v>
      </c>
    </row>
    <row r="27" spans="1:47" s="41" customFormat="1" ht="10.5" hidden="1" outlineLevel="1" x14ac:dyDescent="0.25">
      <c r="A27" s="103" t="s">
        <v>335</v>
      </c>
      <c r="B27" s="202"/>
      <c r="C27" s="202"/>
      <c r="D27" s="205">
        <v>279439</v>
      </c>
      <c r="E27" s="205"/>
      <c r="F27" s="202"/>
      <c r="G27" s="205">
        <v>-43056</v>
      </c>
      <c r="H27" s="205"/>
      <c r="I27" s="202"/>
      <c r="J27" s="205" t="s">
        <v>641</v>
      </c>
      <c r="K27" s="202"/>
      <c r="L27" s="202"/>
      <c r="M27" s="205">
        <v>-202033</v>
      </c>
      <c r="N27" s="205"/>
      <c r="O27" s="202"/>
      <c r="P27" s="205">
        <v>34350</v>
      </c>
      <c r="Q27" s="108"/>
      <c r="S27" s="202"/>
      <c r="T27" s="205">
        <v>279439</v>
      </c>
      <c r="U27" s="205"/>
      <c r="V27" s="202"/>
      <c r="W27" s="205">
        <v>-43056</v>
      </c>
      <c r="X27" s="205"/>
      <c r="Y27" s="202"/>
      <c r="Z27" s="205" t="s">
        <v>641</v>
      </c>
      <c r="AA27" s="202"/>
      <c r="AB27" s="202"/>
      <c r="AC27" s="205">
        <v>-202033</v>
      </c>
      <c r="AD27" s="205"/>
      <c r="AE27" s="202"/>
      <c r="AF27" s="205">
        <v>34350</v>
      </c>
      <c r="AH27" s="202"/>
      <c r="AI27" s="205">
        <v>279439</v>
      </c>
      <c r="AJ27" s="205"/>
      <c r="AK27" s="202"/>
      <c r="AL27" s="205">
        <v>-43056</v>
      </c>
      <c r="AM27" s="205"/>
      <c r="AN27" s="202"/>
      <c r="AO27" s="205" t="s">
        <v>641</v>
      </c>
      <c r="AP27" s="202"/>
      <c r="AQ27" s="202"/>
      <c r="AR27" s="205">
        <v>-202033</v>
      </c>
      <c r="AS27" s="205"/>
      <c r="AT27" s="202"/>
      <c r="AU27" s="205">
        <v>34350</v>
      </c>
    </row>
    <row r="28" spans="1:47" s="41" customFormat="1" ht="10.5" hidden="1" outlineLevel="1" x14ac:dyDescent="0.25">
      <c r="A28" s="105" t="s">
        <v>54</v>
      </c>
      <c r="B28" s="202"/>
      <c r="C28" s="202"/>
      <c r="D28" s="204">
        <v>34025</v>
      </c>
      <c r="E28" s="205"/>
      <c r="F28" s="205"/>
      <c r="G28" s="204">
        <v>4764</v>
      </c>
      <c r="H28" s="204"/>
      <c r="I28" s="202"/>
      <c r="J28" s="204" t="s">
        <v>641</v>
      </c>
      <c r="K28" s="202"/>
      <c r="L28" s="202"/>
      <c r="M28" s="204">
        <v>7385</v>
      </c>
      <c r="N28" s="204"/>
      <c r="O28" s="202"/>
      <c r="P28" s="204">
        <v>46174</v>
      </c>
      <c r="Q28" s="108"/>
      <c r="S28" s="202"/>
      <c r="T28" s="204">
        <v>34025</v>
      </c>
      <c r="U28" s="205"/>
      <c r="V28" s="205"/>
      <c r="W28" s="204">
        <v>4764</v>
      </c>
      <c r="X28" s="204"/>
      <c r="Y28" s="202"/>
      <c r="Z28" s="204" t="s">
        <v>641</v>
      </c>
      <c r="AA28" s="202"/>
      <c r="AB28" s="202"/>
      <c r="AC28" s="204">
        <v>7385</v>
      </c>
      <c r="AD28" s="204"/>
      <c r="AE28" s="202"/>
      <c r="AF28" s="204">
        <v>46174</v>
      </c>
      <c r="AH28" s="202"/>
      <c r="AI28" s="204">
        <v>34025</v>
      </c>
      <c r="AJ28" s="205"/>
      <c r="AK28" s="205"/>
      <c r="AL28" s="204">
        <v>4764</v>
      </c>
      <c r="AM28" s="204"/>
      <c r="AN28" s="202"/>
      <c r="AO28" s="204" t="s">
        <v>641</v>
      </c>
      <c r="AP28" s="202"/>
      <c r="AQ28" s="202"/>
      <c r="AR28" s="204">
        <v>7385</v>
      </c>
      <c r="AS28" s="204"/>
      <c r="AT28" s="202"/>
      <c r="AU28" s="204">
        <v>46174</v>
      </c>
    </row>
    <row r="29" spans="1:47" s="41" customFormat="1" ht="10.5" hidden="1" outlineLevel="1" x14ac:dyDescent="0.25">
      <c r="A29" s="103" t="s">
        <v>178</v>
      </c>
      <c r="B29" s="202"/>
      <c r="C29" s="205"/>
      <c r="D29" s="205">
        <v>3346739</v>
      </c>
      <c r="E29" s="205"/>
      <c r="F29" s="205"/>
      <c r="G29" s="205">
        <v>29565</v>
      </c>
      <c r="H29" s="205"/>
      <c r="I29" s="205"/>
      <c r="J29" s="205" t="s">
        <v>641</v>
      </c>
      <c r="K29" s="202"/>
      <c r="L29" s="202"/>
      <c r="M29" s="205">
        <v>1381161</v>
      </c>
      <c r="N29" s="205"/>
      <c r="O29" s="202"/>
      <c r="P29" s="205">
        <v>4757465</v>
      </c>
      <c r="S29" s="205"/>
      <c r="T29" s="205">
        <v>3346739</v>
      </c>
      <c r="U29" s="205"/>
      <c r="V29" s="205"/>
      <c r="W29" s="205">
        <v>29565</v>
      </c>
      <c r="X29" s="205"/>
      <c r="Y29" s="205"/>
      <c r="Z29" s="205" t="s">
        <v>641</v>
      </c>
      <c r="AA29" s="202"/>
      <c r="AB29" s="202"/>
      <c r="AC29" s="205">
        <v>1381161</v>
      </c>
      <c r="AD29" s="205"/>
      <c r="AE29" s="202"/>
      <c r="AF29" s="205">
        <v>4757465</v>
      </c>
      <c r="AH29" s="205"/>
      <c r="AI29" s="205">
        <v>3346739</v>
      </c>
      <c r="AJ29" s="205"/>
      <c r="AK29" s="205"/>
      <c r="AL29" s="205">
        <v>29565</v>
      </c>
      <c r="AM29" s="205"/>
      <c r="AN29" s="205"/>
      <c r="AO29" s="205" t="s">
        <v>641</v>
      </c>
      <c r="AP29" s="202"/>
      <c r="AQ29" s="202"/>
      <c r="AR29" s="205">
        <v>1381161</v>
      </c>
      <c r="AS29" s="205"/>
      <c r="AT29" s="202"/>
      <c r="AU29" s="205">
        <v>4757465</v>
      </c>
    </row>
    <row r="30" spans="1:47" collapsed="1" x14ac:dyDescent="0.3"/>
  </sheetData>
  <mergeCells count="36">
    <mergeCell ref="C6:D6"/>
    <mergeCell ref="F6:G6"/>
    <mergeCell ref="L6:M6"/>
    <mergeCell ref="C3:P3"/>
    <mergeCell ref="F4:G4"/>
    <mergeCell ref="L4:M4"/>
    <mergeCell ref="C5:D5"/>
    <mergeCell ref="F5:G5"/>
    <mergeCell ref="L5:M5"/>
    <mergeCell ref="O6:P6"/>
    <mergeCell ref="I5:J5"/>
    <mergeCell ref="I6:J6"/>
    <mergeCell ref="S3:AF3"/>
    <mergeCell ref="V4:W4"/>
    <mergeCell ref="AB4:AC4"/>
    <mergeCell ref="S5:T5"/>
    <mergeCell ref="V5:W5"/>
    <mergeCell ref="Y5:Z5"/>
    <mergeCell ref="AB5:AC5"/>
    <mergeCell ref="S6:T6"/>
    <mergeCell ref="V6:W6"/>
    <mergeCell ref="Y6:Z6"/>
    <mergeCell ref="AB6:AC6"/>
    <mergeCell ref="AE6:AF6"/>
    <mergeCell ref="AH3:AU3"/>
    <mergeCell ref="AK4:AL4"/>
    <mergeCell ref="AQ4:AR4"/>
    <mergeCell ref="AH5:AI5"/>
    <mergeCell ref="AK5:AL5"/>
    <mergeCell ref="AN5:AO5"/>
    <mergeCell ref="AQ5:AR5"/>
    <mergeCell ref="AH6:AI6"/>
    <mergeCell ref="AK6:AL6"/>
    <mergeCell ref="AN6:AO6"/>
    <mergeCell ref="AQ6:AR6"/>
    <mergeCell ref="AT6:AU6"/>
  </mergeCells>
  <phoneticPr fontId="63"/>
  <hyperlinks>
    <hyperlink ref="A1" location="Notes_SegmentInformation" display="Notes_SegmentInformation" xr:uid="{00000000-0004-0000-27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85961485641044"/>
  </sheetPr>
  <dimension ref="A1:K12"/>
  <sheetViews>
    <sheetView workbookViewId="0">
      <selection activeCell="A25" sqref="A25"/>
    </sheetView>
  </sheetViews>
  <sheetFormatPr defaultColWidth="9.08203125" defaultRowHeight="14" x14ac:dyDescent="0.3"/>
  <cols>
    <col min="1" max="1" width="65.75" style="18" customWidth="1"/>
    <col min="2" max="2" width="2.75" style="16" customWidth="1"/>
    <col min="3" max="3" width="1.75" style="17" customWidth="1"/>
    <col min="4" max="4" width="10.75" style="16" customWidth="1"/>
    <col min="5" max="5" width="2.75" style="16" customWidth="1"/>
    <col min="6" max="6" width="1.75" style="16" customWidth="1"/>
    <col min="7" max="7" width="10.75" style="16" customWidth="1"/>
    <col min="8" max="8" width="2.75" style="16" customWidth="1"/>
    <col min="9" max="9" width="1.75" style="17" customWidth="1"/>
    <col min="10" max="10" width="10.75" style="16" customWidth="1"/>
    <col min="11" max="11" width="1.75" style="16" customWidth="1"/>
    <col min="12" max="16384" width="9.08203125" style="16"/>
  </cols>
  <sheetData>
    <row r="1" spans="1:11" ht="17.5" x14ac:dyDescent="0.3">
      <c r="A1" s="24" t="s">
        <v>337</v>
      </c>
    </row>
    <row r="3" spans="1:11" s="19" customFormat="1" ht="10.5" x14ac:dyDescent="0.25">
      <c r="A3" s="201"/>
      <c r="B3" s="201"/>
      <c r="C3" s="201"/>
      <c r="D3" s="201"/>
      <c r="E3" s="201"/>
      <c r="F3" s="201"/>
      <c r="G3" s="201"/>
      <c r="H3" s="201"/>
      <c r="I3" s="201"/>
      <c r="J3" s="201"/>
      <c r="K3" s="364" t="s">
        <v>168</v>
      </c>
    </row>
    <row r="4" spans="1:11" s="19" customFormat="1" ht="11.25" customHeight="1" x14ac:dyDescent="0.25">
      <c r="A4" s="201"/>
      <c r="B4" s="201"/>
      <c r="C4" s="630" t="s">
        <v>231</v>
      </c>
      <c r="D4" s="630"/>
      <c r="E4" s="406"/>
      <c r="F4" s="630" t="s">
        <v>231</v>
      </c>
      <c r="G4" s="630"/>
      <c r="H4" s="406"/>
      <c r="I4" s="630" t="s">
        <v>231</v>
      </c>
      <c r="J4" s="630"/>
      <c r="K4" s="364" t="s">
        <v>168</v>
      </c>
    </row>
    <row r="5" spans="1:11" s="19" customFormat="1" ht="11.25" customHeight="1" x14ac:dyDescent="0.25">
      <c r="A5" s="201"/>
      <c r="B5" s="201"/>
      <c r="C5" s="612">
        <v>2023</v>
      </c>
      <c r="D5" s="612"/>
      <c r="E5" s="406"/>
      <c r="F5" s="612">
        <v>2022</v>
      </c>
      <c r="G5" s="612"/>
      <c r="H5" s="406"/>
      <c r="I5" s="612">
        <v>2021</v>
      </c>
      <c r="J5" s="612"/>
      <c r="K5" s="364" t="s">
        <v>168</v>
      </c>
    </row>
    <row r="6" spans="1:11" s="41" customFormat="1" ht="11.25" customHeight="1" x14ac:dyDescent="0.25">
      <c r="A6" s="201"/>
      <c r="B6" s="201"/>
      <c r="C6" s="612" t="s">
        <v>72</v>
      </c>
      <c r="D6" s="612"/>
      <c r="E6" s="406"/>
      <c r="F6" s="612" t="s">
        <v>72</v>
      </c>
      <c r="G6" s="612"/>
      <c r="H6" s="406"/>
      <c r="I6" s="612" t="s">
        <v>72</v>
      </c>
      <c r="J6" s="612"/>
      <c r="K6" s="108"/>
    </row>
    <row r="7" spans="1:11" s="20" customFormat="1" ht="13" x14ac:dyDescent="0.3">
      <c r="A7" s="113" t="s">
        <v>730</v>
      </c>
      <c r="B7" s="226"/>
      <c r="C7" s="419" t="s">
        <v>170</v>
      </c>
      <c r="D7" s="461">
        <v>20622</v>
      </c>
      <c r="E7" s="420"/>
      <c r="F7" s="233" t="s">
        <v>170</v>
      </c>
      <c r="G7" s="233">
        <v>179774</v>
      </c>
      <c r="H7" s="420"/>
      <c r="I7" s="233" t="s">
        <v>30</v>
      </c>
      <c r="J7" s="233">
        <v>-414481</v>
      </c>
      <c r="K7" s="137"/>
    </row>
    <row r="8" spans="1:11" s="20" customFormat="1" ht="13" x14ac:dyDescent="0.3">
      <c r="A8" s="111" t="s">
        <v>224</v>
      </c>
      <c r="B8" s="226"/>
      <c r="C8" s="234"/>
      <c r="D8" s="214"/>
      <c r="E8" s="420"/>
      <c r="F8" s="231"/>
      <c r="G8" s="231"/>
      <c r="H8" s="420"/>
      <c r="I8" s="231"/>
      <c r="J8" s="231"/>
      <c r="K8" s="137"/>
    </row>
    <row r="9" spans="1:11" s="20" customFormat="1" ht="13" x14ac:dyDescent="0.3">
      <c r="A9" s="113" t="s">
        <v>338</v>
      </c>
      <c r="B9" s="226"/>
      <c r="C9" s="234"/>
      <c r="D9" s="214">
        <v>7209</v>
      </c>
      <c r="E9" s="231"/>
      <c r="F9" s="231"/>
      <c r="G9" s="236">
        <v>30809</v>
      </c>
      <c r="H9" s="231"/>
      <c r="I9" s="231"/>
      <c r="J9" s="236">
        <v>24767</v>
      </c>
      <c r="K9" s="137"/>
    </row>
    <row r="10" spans="1:11" s="20" customFormat="1" ht="13" x14ac:dyDescent="0.3">
      <c r="A10" s="111" t="s">
        <v>339</v>
      </c>
      <c r="B10" s="226"/>
      <c r="C10" s="234"/>
      <c r="D10" s="214">
        <v>-101636</v>
      </c>
      <c r="E10" s="421"/>
      <c r="F10" s="231"/>
      <c r="G10" s="231" t="s">
        <v>641</v>
      </c>
      <c r="H10" s="421"/>
      <c r="I10" s="231"/>
      <c r="J10" s="231">
        <v>551483</v>
      </c>
      <c r="K10" s="137"/>
    </row>
    <row r="11" spans="1:11" s="20" customFormat="1" ht="13.5" thickBot="1" x14ac:dyDescent="0.35">
      <c r="A11" s="113" t="s">
        <v>72</v>
      </c>
      <c r="B11" s="226"/>
      <c r="C11" s="422" t="s">
        <v>30</v>
      </c>
      <c r="D11" s="426">
        <v>-94427</v>
      </c>
      <c r="E11" s="421"/>
      <c r="F11" s="423" t="s">
        <v>30</v>
      </c>
      <c r="G11" s="424">
        <v>30809</v>
      </c>
      <c r="H11" s="421"/>
      <c r="I11" s="423" t="s">
        <v>30</v>
      </c>
      <c r="J11" s="423">
        <v>576250</v>
      </c>
    </row>
    <row r="12" spans="1:11" ht="14.5" thickTop="1" x14ac:dyDescent="0.3"/>
  </sheetData>
  <mergeCells count="9">
    <mergeCell ref="I4:J4"/>
    <mergeCell ref="I5:J5"/>
    <mergeCell ref="C6:D6"/>
    <mergeCell ref="I6:J6"/>
    <mergeCell ref="F6:G6"/>
    <mergeCell ref="C4:D4"/>
    <mergeCell ref="C5:D5"/>
    <mergeCell ref="F4:G4"/>
    <mergeCell ref="F5:G5"/>
  </mergeCells>
  <phoneticPr fontId="63"/>
  <hyperlinks>
    <hyperlink ref="A1" location="Notes_IncomeTaxes_Summary" display="Notes_IncomeTaxes_Summary" xr:uid="{00000000-0004-0000-2800-000000000000}"/>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85961485641044"/>
  </sheetPr>
  <dimension ref="A1:H13"/>
  <sheetViews>
    <sheetView workbookViewId="0">
      <selection activeCell="A25" sqref="A25"/>
    </sheetView>
  </sheetViews>
  <sheetFormatPr defaultColWidth="9.08203125" defaultRowHeight="14" x14ac:dyDescent="0.55000000000000004"/>
  <cols>
    <col min="1" max="1" width="39.25" style="18" customWidth="1"/>
    <col min="2" max="2" width="2.75" style="35" customWidth="1"/>
    <col min="3" max="3" width="10.75" style="18" customWidth="1"/>
    <col min="4" max="4" width="2.75" style="35" customWidth="1"/>
    <col min="5" max="5" width="10.75" style="35" customWidth="1"/>
    <col min="6" max="6" width="2.75" style="35" customWidth="1"/>
    <col min="7" max="7" width="10.75" style="18" customWidth="1"/>
    <col min="8" max="8" width="2.33203125" style="35" customWidth="1"/>
    <col min="9" max="16384" width="9.08203125" style="18"/>
  </cols>
  <sheetData>
    <row r="1" spans="1:8" ht="17.5" x14ac:dyDescent="0.55000000000000004">
      <c r="A1" s="24" t="s">
        <v>340</v>
      </c>
    </row>
    <row r="3" spans="1:8" s="37" customFormat="1" ht="13" x14ac:dyDescent="0.55000000000000004">
      <c r="A3" s="111"/>
      <c r="B3" s="265"/>
      <c r="C3" s="374">
        <v>2023</v>
      </c>
      <c r="D3" s="3"/>
      <c r="E3" s="374">
        <v>2022</v>
      </c>
      <c r="F3" s="265"/>
      <c r="G3" s="374">
        <v>2021</v>
      </c>
      <c r="H3" s="265"/>
    </row>
    <row r="4" spans="1:8" s="159" customFormat="1" ht="13.5" customHeight="1" x14ac:dyDescent="0.55000000000000004">
      <c r="A4" s="113" t="s">
        <v>813</v>
      </c>
      <c r="B4" s="226"/>
      <c r="C4" s="517">
        <v>34.6</v>
      </c>
      <c r="D4" s="174" t="s">
        <v>31</v>
      </c>
      <c r="E4" s="174">
        <v>30.6</v>
      </c>
      <c r="F4" s="329" t="s">
        <v>31</v>
      </c>
      <c r="G4" s="174">
        <v>30.6</v>
      </c>
      <c r="H4" s="329" t="s">
        <v>31</v>
      </c>
    </row>
    <row r="5" spans="1:8" s="159" customFormat="1" ht="13" x14ac:dyDescent="0.55000000000000004">
      <c r="A5" s="109" t="s">
        <v>341</v>
      </c>
      <c r="B5" s="226"/>
      <c r="C5" s="251"/>
      <c r="D5" s="227"/>
      <c r="E5" s="227"/>
      <c r="F5" s="226"/>
      <c r="G5" s="227"/>
      <c r="H5" s="226"/>
    </row>
    <row r="6" spans="1:8" s="159" customFormat="1" ht="13" x14ac:dyDescent="0.55000000000000004">
      <c r="A6" s="101" t="s">
        <v>342</v>
      </c>
      <c r="B6" s="226"/>
      <c r="C6" s="486">
        <v>1709.3</v>
      </c>
      <c r="D6" s="227"/>
      <c r="E6" s="292">
        <v>-32.700000000000003</v>
      </c>
      <c r="F6" s="226"/>
      <c r="G6" s="292">
        <v>-155.9</v>
      </c>
      <c r="H6" s="226"/>
    </row>
    <row r="7" spans="1:8" s="159" customFormat="1" ht="13" x14ac:dyDescent="0.55000000000000004">
      <c r="A7" s="112" t="s">
        <v>343</v>
      </c>
      <c r="B7" s="226"/>
      <c r="C7" s="486">
        <v>18.8</v>
      </c>
      <c r="D7" s="227"/>
      <c r="E7" s="292" t="s">
        <v>171</v>
      </c>
      <c r="F7" s="226"/>
      <c r="G7" s="292">
        <v>-1.1000000000000001</v>
      </c>
      <c r="H7" s="226"/>
    </row>
    <row r="8" spans="1:8" s="159" customFormat="1" ht="13" x14ac:dyDescent="0.55000000000000004">
      <c r="A8" s="101" t="s">
        <v>344</v>
      </c>
      <c r="B8" s="226"/>
      <c r="C8" s="486">
        <v>35</v>
      </c>
      <c r="D8" s="227"/>
      <c r="E8" s="292" t="s">
        <v>171</v>
      </c>
      <c r="F8" s="226"/>
      <c r="G8" s="292">
        <v>-3.9</v>
      </c>
      <c r="H8" s="226"/>
    </row>
    <row r="9" spans="1:8" s="159" customFormat="1" ht="13" x14ac:dyDescent="0.55000000000000004">
      <c r="A9" s="101" t="s">
        <v>622</v>
      </c>
      <c r="B9" s="226"/>
      <c r="C9" s="489" t="s">
        <v>171</v>
      </c>
      <c r="D9" s="227"/>
      <c r="E9" s="489" t="s">
        <v>171</v>
      </c>
      <c r="F9" s="226"/>
      <c r="G9" s="292">
        <v>-14.5</v>
      </c>
      <c r="H9" s="226"/>
    </row>
    <row r="10" spans="1:8" s="159" customFormat="1" ht="13" x14ac:dyDescent="0.55000000000000004">
      <c r="A10" s="112" t="s">
        <v>673</v>
      </c>
      <c r="B10" s="226"/>
      <c r="C10" s="486">
        <v>-1807.5</v>
      </c>
      <c r="D10" s="227"/>
      <c r="E10" s="174" t="s">
        <v>171</v>
      </c>
      <c r="F10" s="226"/>
      <c r="G10" s="174">
        <v>3.9</v>
      </c>
      <c r="H10" s="226"/>
    </row>
    <row r="11" spans="1:8" s="159" customFormat="1" ht="13" x14ac:dyDescent="0.55000000000000004">
      <c r="A11" s="112" t="s">
        <v>814</v>
      </c>
      <c r="B11" s="226"/>
      <c r="C11" s="486">
        <v>-448.1</v>
      </c>
      <c r="D11" s="227"/>
      <c r="E11" s="174" t="s">
        <v>171</v>
      </c>
      <c r="F11" s="226"/>
      <c r="G11" s="174" t="s">
        <v>171</v>
      </c>
      <c r="H11" s="226"/>
    </row>
    <row r="12" spans="1:8" s="159" customFormat="1" ht="13" x14ac:dyDescent="0.55000000000000004">
      <c r="A12" s="112" t="s">
        <v>345</v>
      </c>
      <c r="B12" s="226"/>
      <c r="C12" s="486">
        <v>0</v>
      </c>
      <c r="D12" s="227"/>
      <c r="E12" s="227">
        <v>19.2</v>
      </c>
      <c r="F12" s="226"/>
      <c r="G12" s="227">
        <v>1.9</v>
      </c>
      <c r="H12" s="226"/>
    </row>
    <row r="13" spans="1:8" s="159" customFormat="1" ht="14.25" customHeight="1" x14ac:dyDescent="0.55000000000000004">
      <c r="A13" s="113" t="s">
        <v>346</v>
      </c>
      <c r="B13" s="226"/>
      <c r="C13" s="559">
        <v>-457.9</v>
      </c>
      <c r="D13" s="174" t="s">
        <v>31</v>
      </c>
      <c r="E13" s="490">
        <v>17.100000000000001</v>
      </c>
      <c r="F13" s="329" t="s">
        <v>31</v>
      </c>
      <c r="G13" s="559">
        <v>-139</v>
      </c>
      <c r="H13" s="329" t="s">
        <v>31</v>
      </c>
    </row>
  </sheetData>
  <phoneticPr fontId="63"/>
  <hyperlinks>
    <hyperlink ref="A1" location="Notes_IncomeTaxes_Reconcoliation" display="Notes_IncomeTaxes_Reconcoliation" xr:uid="{00000000-0004-0000-2900-000000000000}"/>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85961485641044"/>
  </sheetPr>
  <dimension ref="A1:K31"/>
  <sheetViews>
    <sheetView workbookViewId="0">
      <selection activeCell="A25" sqref="A25"/>
    </sheetView>
  </sheetViews>
  <sheetFormatPr defaultColWidth="9.08203125" defaultRowHeight="14" outlineLevelRow="1" x14ac:dyDescent="0.3"/>
  <cols>
    <col min="1" max="1" width="65.75" style="18" customWidth="1"/>
    <col min="2" max="2" width="2.75" style="16" customWidth="1"/>
    <col min="3" max="3" width="1.75" style="17" customWidth="1"/>
    <col min="4" max="4" width="10.75" style="16" customWidth="1"/>
    <col min="5" max="5" width="2.75" style="16" customWidth="1"/>
    <col min="6" max="6" width="1.75" style="16" customWidth="1"/>
    <col min="7" max="7" width="10.75" style="16" customWidth="1"/>
    <col min="8" max="8" width="2.75" style="16" customWidth="1"/>
    <col min="9" max="9" width="1.75" style="17" customWidth="1"/>
    <col min="10" max="10" width="10.75" style="16" customWidth="1"/>
    <col min="11" max="11" width="1.75" style="16" customWidth="1"/>
    <col min="12" max="16384" width="9.08203125" style="16"/>
  </cols>
  <sheetData>
    <row r="1" spans="1:11" ht="17.5" x14ac:dyDescent="0.3">
      <c r="A1" s="24" t="s">
        <v>347</v>
      </c>
    </row>
    <row r="3" spans="1:11" s="19" customFormat="1" ht="10.5" x14ac:dyDescent="0.25">
      <c r="A3" s="202"/>
      <c r="B3" s="202"/>
      <c r="C3" s="202"/>
      <c r="D3" s="202"/>
      <c r="E3" s="202"/>
      <c r="F3" s="202"/>
      <c r="G3" s="202"/>
      <c r="H3" s="202"/>
      <c r="I3" s="202"/>
      <c r="J3" s="202"/>
      <c r="K3" s="364" t="s">
        <v>168</v>
      </c>
    </row>
    <row r="4" spans="1:11" s="19" customFormat="1" ht="10.5" x14ac:dyDescent="0.25">
      <c r="A4" s="202"/>
      <c r="B4" s="202"/>
      <c r="C4" s="635" t="s">
        <v>231</v>
      </c>
      <c r="D4" s="635"/>
      <c r="E4" s="635"/>
      <c r="F4" s="635"/>
      <c r="G4" s="635"/>
      <c r="H4" s="635"/>
      <c r="I4" s="635"/>
      <c r="J4" s="635"/>
      <c r="K4" s="364" t="s">
        <v>168</v>
      </c>
    </row>
    <row r="5" spans="1:11" s="20" customFormat="1" ht="13" x14ac:dyDescent="0.3">
      <c r="A5" s="202"/>
      <c r="B5" s="202"/>
      <c r="C5" s="612">
        <v>2023</v>
      </c>
      <c r="D5" s="612"/>
      <c r="E5" s="202"/>
      <c r="F5" s="612">
        <v>2022</v>
      </c>
      <c r="G5" s="612"/>
      <c r="H5" s="202"/>
      <c r="I5" s="612">
        <v>2021</v>
      </c>
      <c r="J5" s="612"/>
      <c r="K5" s="137"/>
    </row>
    <row r="6" spans="1:11" s="20" customFormat="1" ht="13" x14ac:dyDescent="0.3">
      <c r="A6" s="160" t="s">
        <v>348</v>
      </c>
      <c r="B6" s="202"/>
      <c r="C6" s="202"/>
      <c r="D6" s="205"/>
      <c r="E6" s="202"/>
      <c r="F6" s="202"/>
      <c r="G6" s="205"/>
      <c r="H6" s="202"/>
      <c r="I6" s="202"/>
      <c r="J6" s="205"/>
      <c r="K6" s="137"/>
    </row>
    <row r="7" spans="1:11" s="20" customFormat="1" ht="13" x14ac:dyDescent="0.3">
      <c r="A7" s="353" t="s">
        <v>349</v>
      </c>
      <c r="B7" s="202"/>
      <c r="C7" s="145" t="s">
        <v>30</v>
      </c>
      <c r="D7" s="210">
        <v>15234</v>
      </c>
      <c r="E7" s="202"/>
      <c r="F7" s="145" t="s">
        <v>30</v>
      </c>
      <c r="G7" s="204">
        <v>69203</v>
      </c>
      <c r="H7" s="202"/>
      <c r="I7" s="145" t="s">
        <v>30</v>
      </c>
      <c r="J7" s="204">
        <v>13485</v>
      </c>
      <c r="K7" s="137"/>
    </row>
    <row r="8" spans="1:11" s="20" customFormat="1" ht="13" x14ac:dyDescent="0.3">
      <c r="A8" s="354" t="s">
        <v>350</v>
      </c>
      <c r="B8" s="202"/>
      <c r="C8" s="202"/>
      <c r="D8" s="210">
        <v>42338</v>
      </c>
      <c r="E8" s="202"/>
      <c r="F8" s="202"/>
      <c r="G8" s="205">
        <v>16871</v>
      </c>
      <c r="H8" s="202"/>
      <c r="I8" s="202"/>
      <c r="J8" s="205">
        <v>50551</v>
      </c>
      <c r="K8" s="137"/>
    </row>
    <row r="9" spans="1:11" s="20" customFormat="1" ht="13" x14ac:dyDescent="0.3">
      <c r="A9" s="353" t="s">
        <v>175</v>
      </c>
      <c r="B9" s="202"/>
      <c r="C9" s="202"/>
      <c r="D9" s="210" t="s">
        <v>171</v>
      </c>
      <c r="E9" s="202"/>
      <c r="F9" s="202"/>
      <c r="G9" s="204">
        <v>6351</v>
      </c>
      <c r="H9" s="202"/>
      <c r="I9" s="202"/>
      <c r="J9" s="204" t="s">
        <v>171</v>
      </c>
      <c r="K9" s="137"/>
    </row>
    <row r="10" spans="1:11" s="20" customFormat="1" ht="13" hidden="1" outlineLevel="1" x14ac:dyDescent="0.3">
      <c r="A10" s="354" t="s">
        <v>351</v>
      </c>
      <c r="B10" s="202"/>
      <c r="C10" s="202"/>
      <c r="D10" s="210" t="s">
        <v>171</v>
      </c>
      <c r="E10" s="202"/>
      <c r="F10" s="202"/>
      <c r="G10" s="205" t="s">
        <v>171</v>
      </c>
      <c r="H10" s="202"/>
      <c r="I10" s="202"/>
      <c r="J10" s="205" t="s">
        <v>171</v>
      </c>
      <c r="K10" s="137"/>
    </row>
    <row r="11" spans="1:11" s="20" customFormat="1" ht="13" collapsed="1" x14ac:dyDescent="0.3">
      <c r="A11" s="354" t="s">
        <v>728</v>
      </c>
      <c r="B11" s="202"/>
      <c r="C11" s="202"/>
      <c r="D11" s="210">
        <v>22624</v>
      </c>
      <c r="E11" s="202"/>
      <c r="F11" s="202"/>
      <c r="G11" s="205">
        <v>17520</v>
      </c>
      <c r="H11" s="202"/>
      <c r="I11" s="202"/>
      <c r="J11" s="205" t="s">
        <v>171</v>
      </c>
      <c r="K11" s="137"/>
    </row>
    <row r="12" spans="1:11" s="20" customFormat="1" ht="13" hidden="1" x14ac:dyDescent="0.3">
      <c r="A12" s="400" t="s">
        <v>223</v>
      </c>
      <c r="B12" s="202"/>
      <c r="C12" s="202"/>
      <c r="D12" s="210" t="s">
        <v>171</v>
      </c>
      <c r="E12" s="202"/>
      <c r="F12" s="202"/>
      <c r="G12" s="204" t="s">
        <v>171</v>
      </c>
      <c r="H12" s="202"/>
      <c r="I12" s="202"/>
      <c r="J12" s="205" t="s">
        <v>171</v>
      </c>
      <c r="K12" s="137"/>
    </row>
    <row r="13" spans="1:11" s="20" customFormat="1" ht="13" x14ac:dyDescent="0.3">
      <c r="A13" s="354" t="s">
        <v>185</v>
      </c>
      <c r="B13" s="202"/>
      <c r="C13" s="202"/>
      <c r="D13" s="210">
        <v>119049</v>
      </c>
      <c r="E13" s="202"/>
      <c r="F13" s="202"/>
      <c r="G13" s="205">
        <v>82506</v>
      </c>
      <c r="H13" s="202"/>
      <c r="I13" s="202"/>
      <c r="J13" s="205">
        <v>91552</v>
      </c>
      <c r="K13" s="137"/>
    </row>
    <row r="14" spans="1:11" s="20" customFormat="1" ht="13" x14ac:dyDescent="0.3">
      <c r="A14" s="353" t="s">
        <v>352</v>
      </c>
      <c r="B14" s="202"/>
      <c r="C14" s="202"/>
      <c r="D14" s="210">
        <v>725716</v>
      </c>
      <c r="E14" s="202"/>
      <c r="F14" s="202"/>
      <c r="G14" s="204">
        <v>591108</v>
      </c>
      <c r="H14" s="202"/>
      <c r="I14" s="202"/>
      <c r="J14" s="204">
        <v>576867</v>
      </c>
      <c r="K14" s="137"/>
    </row>
    <row r="15" spans="1:11" s="20" customFormat="1" ht="13" x14ac:dyDescent="0.3">
      <c r="A15" s="354" t="s">
        <v>353</v>
      </c>
      <c r="B15" s="202"/>
      <c r="C15" s="202"/>
      <c r="D15" s="210">
        <v>689210</v>
      </c>
      <c r="E15" s="202"/>
      <c r="F15" s="202"/>
      <c r="G15" s="205">
        <v>717011</v>
      </c>
      <c r="H15" s="202"/>
      <c r="I15" s="202"/>
      <c r="J15" s="205">
        <v>716518</v>
      </c>
      <c r="K15" s="137"/>
    </row>
    <row r="16" spans="1:11" s="20" customFormat="1" ht="13" x14ac:dyDescent="0.3">
      <c r="A16" s="353" t="s">
        <v>261</v>
      </c>
      <c r="B16" s="202"/>
      <c r="C16" s="266"/>
      <c r="D16" s="281">
        <v>52553</v>
      </c>
      <c r="E16" s="202"/>
      <c r="F16" s="266"/>
      <c r="G16" s="222">
        <v>54244</v>
      </c>
      <c r="H16" s="202"/>
      <c r="I16" s="266"/>
      <c r="J16" s="222">
        <v>69603</v>
      </c>
      <c r="K16" s="137"/>
    </row>
    <row r="17" spans="1:11" s="20" customFormat="1" ht="13" x14ac:dyDescent="0.3">
      <c r="A17" s="355" t="s">
        <v>354</v>
      </c>
      <c r="B17" s="202"/>
      <c r="C17" s="202"/>
      <c r="D17" s="210">
        <v>1666724</v>
      </c>
      <c r="E17" s="202"/>
      <c r="F17" s="202"/>
      <c r="G17" s="205">
        <v>1554814</v>
      </c>
      <c r="H17" s="202"/>
      <c r="I17" s="202"/>
      <c r="J17" s="205">
        <v>1518576</v>
      </c>
      <c r="K17" s="137"/>
    </row>
    <row r="18" spans="1:11" s="20" customFormat="1" ht="13" x14ac:dyDescent="0.3">
      <c r="A18" s="356" t="s">
        <v>355</v>
      </c>
      <c r="B18" s="202"/>
      <c r="C18" s="202"/>
      <c r="D18" s="210">
        <v>-662100</v>
      </c>
      <c r="E18" s="202"/>
      <c r="F18" s="202"/>
      <c r="G18" s="204">
        <v>-712685</v>
      </c>
      <c r="H18" s="202"/>
      <c r="I18" s="202"/>
      <c r="J18" s="204">
        <v>-771441</v>
      </c>
      <c r="K18" s="137"/>
    </row>
    <row r="19" spans="1:11" s="20" customFormat="1" ht="13" x14ac:dyDescent="0.3">
      <c r="A19" s="357" t="s">
        <v>356</v>
      </c>
      <c r="B19" s="202"/>
      <c r="C19" s="225"/>
      <c r="D19" s="282">
        <v>1004624</v>
      </c>
      <c r="E19" s="202"/>
      <c r="F19" s="225"/>
      <c r="G19" s="223">
        <v>842129</v>
      </c>
      <c r="H19" s="202"/>
      <c r="I19" s="225"/>
      <c r="J19" s="223">
        <v>747135</v>
      </c>
      <c r="K19" s="137"/>
    </row>
    <row r="20" spans="1:11" s="20" customFormat="1" ht="13" x14ac:dyDescent="0.3">
      <c r="A20" s="161"/>
      <c r="B20" s="202"/>
      <c r="C20" s="202"/>
      <c r="D20" s="210"/>
      <c r="E20" s="202"/>
      <c r="F20" s="202"/>
      <c r="G20" s="205"/>
      <c r="H20" s="202"/>
      <c r="I20" s="202"/>
      <c r="J20" s="205"/>
      <c r="K20" s="137"/>
    </row>
    <row r="21" spans="1:11" s="20" customFormat="1" ht="13" x14ac:dyDescent="0.3">
      <c r="A21" s="160" t="s">
        <v>357</v>
      </c>
      <c r="B21" s="202"/>
      <c r="C21" s="202"/>
      <c r="D21" s="210"/>
      <c r="E21" s="202"/>
      <c r="F21" s="202"/>
      <c r="G21" s="205"/>
      <c r="H21" s="202"/>
      <c r="I21" s="202"/>
      <c r="J21" s="205"/>
      <c r="K21" s="137"/>
    </row>
    <row r="22" spans="1:11" s="20" customFormat="1" ht="13" x14ac:dyDescent="0.3">
      <c r="A22" s="353" t="s">
        <v>358</v>
      </c>
      <c r="B22" s="202"/>
      <c r="C22" s="202"/>
      <c r="D22" s="210">
        <v>-67454</v>
      </c>
      <c r="E22" s="202"/>
      <c r="F22" s="202"/>
      <c r="G22" s="204">
        <v>-51925</v>
      </c>
      <c r="H22" s="202"/>
      <c r="I22" s="202"/>
      <c r="J22" s="204">
        <v>-65590</v>
      </c>
      <c r="K22" s="137"/>
    </row>
    <row r="23" spans="1:11" s="20" customFormat="1" ht="13" x14ac:dyDescent="0.3">
      <c r="A23" s="353" t="s">
        <v>175</v>
      </c>
      <c r="B23" s="202"/>
      <c r="C23" s="202"/>
      <c r="D23" s="210">
        <v>-34070</v>
      </c>
      <c r="E23" s="202"/>
      <c r="F23" s="202"/>
      <c r="G23" s="204" t="s">
        <v>171</v>
      </c>
      <c r="H23" s="202"/>
      <c r="I23" s="202"/>
      <c r="J23" s="205">
        <v>-15018</v>
      </c>
      <c r="K23" s="137"/>
    </row>
    <row r="24" spans="1:11" s="20" customFormat="1" ht="13" x14ac:dyDescent="0.3">
      <c r="A24" s="354" t="s">
        <v>233</v>
      </c>
      <c r="B24" s="202"/>
      <c r="C24" s="202"/>
      <c r="D24" s="210">
        <v>-78137</v>
      </c>
      <c r="E24" s="202"/>
      <c r="F24" s="202"/>
      <c r="G24" s="205">
        <v>-142789</v>
      </c>
      <c r="H24" s="202"/>
      <c r="I24" s="202"/>
      <c r="J24" s="205">
        <v>-101025</v>
      </c>
      <c r="K24" s="137"/>
    </row>
    <row r="25" spans="1:11" s="20" customFormat="1" ht="13" x14ac:dyDescent="0.3">
      <c r="A25" s="353" t="s">
        <v>359</v>
      </c>
      <c r="B25" s="202"/>
      <c r="C25" s="202"/>
      <c r="D25" s="210">
        <v>-722724</v>
      </c>
      <c r="E25" s="202"/>
      <c r="F25" s="202"/>
      <c r="G25" s="204">
        <v>-558538</v>
      </c>
      <c r="H25" s="202"/>
      <c r="I25" s="202"/>
      <c r="J25" s="204">
        <v>-558538</v>
      </c>
      <c r="K25" s="137"/>
    </row>
    <row r="26" spans="1:11" s="20" customFormat="1" ht="13" hidden="1" outlineLevel="1" x14ac:dyDescent="0.3">
      <c r="A26" s="354" t="s">
        <v>177</v>
      </c>
      <c r="B26" s="202"/>
      <c r="C26" s="202"/>
      <c r="D26" s="210"/>
      <c r="E26" s="202"/>
      <c r="F26" s="202"/>
      <c r="G26" s="205" t="s">
        <v>171</v>
      </c>
      <c r="H26" s="202"/>
      <c r="I26" s="202"/>
      <c r="J26" s="205" t="s">
        <v>171</v>
      </c>
      <c r="K26" s="137"/>
    </row>
    <row r="27" spans="1:11" s="20" customFormat="1" ht="13" collapsed="1" x14ac:dyDescent="0.3">
      <c r="A27" s="353" t="s">
        <v>750</v>
      </c>
      <c r="B27" s="202"/>
      <c r="C27" s="202"/>
      <c r="D27" s="210" t="s">
        <v>171</v>
      </c>
      <c r="E27" s="202"/>
      <c r="F27" s="202"/>
      <c r="G27" s="204">
        <v>-20003</v>
      </c>
      <c r="H27" s="202"/>
      <c r="I27" s="202"/>
      <c r="J27" s="204" t="s">
        <v>171</v>
      </c>
      <c r="K27" s="137"/>
    </row>
    <row r="28" spans="1:11" x14ac:dyDescent="0.3">
      <c r="A28" s="354" t="s">
        <v>261</v>
      </c>
      <c r="B28" s="202"/>
      <c r="C28" s="202"/>
      <c r="D28" s="210">
        <v>-604</v>
      </c>
      <c r="E28" s="202"/>
      <c r="F28" s="202"/>
      <c r="G28" s="205">
        <v>-68874</v>
      </c>
      <c r="H28" s="202"/>
      <c r="I28" s="202"/>
      <c r="J28" s="205">
        <v>-6964</v>
      </c>
    </row>
    <row r="29" spans="1:11" x14ac:dyDescent="0.3">
      <c r="A29" s="356" t="s">
        <v>360</v>
      </c>
      <c r="B29" s="202"/>
      <c r="C29" s="225"/>
      <c r="D29" s="282">
        <v>-902988</v>
      </c>
      <c r="E29" s="202"/>
      <c r="F29" s="225"/>
      <c r="G29" s="219">
        <v>-842129</v>
      </c>
      <c r="H29" s="202"/>
      <c r="I29" s="225"/>
      <c r="J29" s="219">
        <v>-747135</v>
      </c>
    </row>
    <row r="30" spans="1:11" ht="15.75" customHeight="1" thickBot="1" x14ac:dyDescent="0.35">
      <c r="A30" s="357" t="s">
        <v>361</v>
      </c>
      <c r="B30" s="202"/>
      <c r="C30" s="267" t="s">
        <v>30</v>
      </c>
      <c r="D30" s="211">
        <v>101636</v>
      </c>
      <c r="E30" s="202"/>
      <c r="F30" s="267" t="s">
        <v>30</v>
      </c>
      <c r="G30" s="262" t="s">
        <v>171</v>
      </c>
      <c r="H30" s="202"/>
      <c r="I30" s="267" t="s">
        <v>30</v>
      </c>
      <c r="J30" s="262" t="s">
        <v>171</v>
      </c>
    </row>
    <row r="31" spans="1:11" ht="16.5" customHeight="1" thickTop="1" x14ac:dyDescent="0.3"/>
  </sheetData>
  <mergeCells count="4">
    <mergeCell ref="C4:J4"/>
    <mergeCell ref="C5:D5"/>
    <mergeCell ref="I5:J5"/>
    <mergeCell ref="F5:G5"/>
  </mergeCells>
  <phoneticPr fontId="63"/>
  <hyperlinks>
    <hyperlink ref="A1" location="Notes_IncomeTaxes_TaxEffects" display="Notes_IncomeTaxes_TaxEffects" xr:uid="{00000000-0004-0000-2A00-000000000000}"/>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85961485641044"/>
  </sheetPr>
  <dimension ref="A1:E11"/>
  <sheetViews>
    <sheetView workbookViewId="0">
      <selection activeCell="A25" sqref="A25"/>
    </sheetView>
  </sheetViews>
  <sheetFormatPr defaultColWidth="9.08203125" defaultRowHeight="14" x14ac:dyDescent="0.3"/>
  <cols>
    <col min="1" max="1" width="85.75" style="18" customWidth="1"/>
    <col min="2" max="2" width="2.75" style="16" customWidth="1"/>
    <col min="3" max="3" width="1.75" style="17" customWidth="1"/>
    <col min="4" max="4" width="12.75" style="16" customWidth="1"/>
    <col min="5" max="5" width="1.75" style="16" customWidth="1"/>
    <col min="6" max="16384" width="9.08203125" style="16"/>
  </cols>
  <sheetData>
    <row r="1" spans="1:5" ht="17.5" x14ac:dyDescent="0.3">
      <c r="A1" s="24" t="s">
        <v>362</v>
      </c>
    </row>
    <row r="3" spans="1:5" s="19" customFormat="1" ht="10.5" x14ac:dyDescent="0.25">
      <c r="A3" s="25"/>
      <c r="B3" s="364"/>
      <c r="C3" s="605" t="s">
        <v>249</v>
      </c>
      <c r="D3" s="605"/>
      <c r="E3" s="364" t="s">
        <v>168</v>
      </c>
    </row>
    <row r="4" spans="1:5" s="19" customFormat="1" ht="10.5" x14ac:dyDescent="0.25">
      <c r="A4" s="25"/>
      <c r="B4" s="364" t="s">
        <v>20</v>
      </c>
      <c r="C4" s="606" t="s">
        <v>363</v>
      </c>
      <c r="D4" s="606"/>
      <c r="E4" s="364" t="s">
        <v>168</v>
      </c>
    </row>
    <row r="5" spans="1:5" s="19" customFormat="1" ht="10.5" x14ac:dyDescent="0.25">
      <c r="A5" s="25"/>
      <c r="B5" s="364" t="s">
        <v>20</v>
      </c>
      <c r="C5" s="605" t="s">
        <v>364</v>
      </c>
      <c r="D5" s="605"/>
      <c r="E5" s="364" t="s">
        <v>168</v>
      </c>
    </row>
    <row r="6" spans="1:5" s="20" customFormat="1" ht="13" x14ac:dyDescent="0.3">
      <c r="A6" s="201" t="s">
        <v>365</v>
      </c>
      <c r="B6" s="201"/>
      <c r="C6" s="611"/>
      <c r="D6" s="611"/>
      <c r="E6" s="137"/>
    </row>
    <row r="7" spans="1:5" s="20" customFormat="1" ht="13" x14ac:dyDescent="0.3">
      <c r="A7" s="303" t="s">
        <v>774</v>
      </c>
      <c r="B7" s="201"/>
      <c r="C7" s="215" t="s">
        <v>30</v>
      </c>
      <c r="D7" s="322" t="s">
        <v>171</v>
      </c>
      <c r="E7" s="137"/>
    </row>
    <row r="8" spans="1:5" s="20" customFormat="1" ht="13" x14ac:dyDescent="0.3">
      <c r="A8" s="278" t="s">
        <v>775</v>
      </c>
      <c r="B8" s="201"/>
      <c r="C8" s="201"/>
      <c r="D8" s="322">
        <v>511939</v>
      </c>
      <c r="E8" s="137"/>
    </row>
    <row r="9" spans="1:5" s="20" customFormat="1" ht="13" x14ac:dyDescent="0.3">
      <c r="A9" s="303" t="s">
        <v>776</v>
      </c>
      <c r="B9" s="201"/>
      <c r="C9" s="201"/>
      <c r="D9" s="322">
        <v>1480573</v>
      </c>
      <c r="E9" s="137"/>
    </row>
    <row r="10" spans="1:5" s="20" customFormat="1" ht="13.5" thickBot="1" x14ac:dyDescent="0.35">
      <c r="A10" s="278" t="s">
        <v>72</v>
      </c>
      <c r="B10" s="201"/>
      <c r="C10" s="259" t="s">
        <v>30</v>
      </c>
      <c r="D10" s="324">
        <v>1992512</v>
      </c>
      <c r="E10" s="137"/>
    </row>
    <row r="11" spans="1:5" ht="14.5" thickTop="1" x14ac:dyDescent="0.3"/>
  </sheetData>
  <mergeCells count="4">
    <mergeCell ref="C3:D3"/>
    <mergeCell ref="C4:D4"/>
    <mergeCell ref="C5:D5"/>
    <mergeCell ref="C6:D6"/>
  </mergeCells>
  <phoneticPr fontId="63"/>
  <hyperlinks>
    <hyperlink ref="A1" location="Notes_IncomeTaxes_Carryforwards" display="Notes_IncomeTaxes_Carryforwards" xr:uid="{00000000-0004-0000-2B00-000000000000}"/>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85961485641044"/>
  </sheetPr>
  <dimension ref="A1:AM17"/>
  <sheetViews>
    <sheetView workbookViewId="0">
      <selection activeCell="A25" sqref="A25"/>
    </sheetView>
  </sheetViews>
  <sheetFormatPr defaultColWidth="9.08203125" defaultRowHeight="14" x14ac:dyDescent="0.3"/>
  <cols>
    <col min="1" max="1" width="85.75" style="18" customWidth="1"/>
    <col min="2" max="2" width="2.75" style="16" customWidth="1"/>
    <col min="3" max="3" width="2" style="16" customWidth="1"/>
    <col min="4" max="4" width="9.08203125" style="16"/>
    <col min="5" max="6" width="2.75" style="16" customWidth="1"/>
    <col min="7" max="7" width="9.08203125" style="16"/>
    <col min="8" max="8" width="3.25" style="16" customWidth="1"/>
    <col min="9" max="9" width="2.75" style="16" customWidth="1"/>
    <col min="10" max="10" width="9.08203125" style="16"/>
    <col min="11" max="11" width="3.25" style="16" customWidth="1"/>
    <col min="12" max="12" width="2.25" style="16" customWidth="1"/>
    <col min="13" max="16" width="9.08203125" style="16"/>
    <col min="17" max="17" width="2" style="16" customWidth="1"/>
    <col min="18" max="18" width="9.08203125" style="16"/>
    <col min="19" max="20" width="2.75" style="16" customWidth="1"/>
    <col min="21" max="21" width="9.08203125" style="16"/>
    <col min="22" max="22" width="3.25" style="16" customWidth="1"/>
    <col min="23" max="23" width="2.75" style="16" customWidth="1"/>
    <col min="24" max="24" width="9.08203125" style="16"/>
    <col min="25" max="25" width="3.25" style="16" customWidth="1"/>
    <col min="26" max="26" width="2.25" style="16" customWidth="1"/>
    <col min="27" max="28" width="9.08203125" style="16"/>
    <col min="29" max="29" width="2" style="16" customWidth="1"/>
    <col min="30" max="30" width="9.08203125" style="16"/>
    <col min="31" max="32" width="2.75" style="16" customWidth="1"/>
    <col min="33" max="33" width="9.08203125" style="16"/>
    <col min="34" max="34" width="3.25" style="16" customWidth="1"/>
    <col min="35" max="35" width="2.75" style="16" customWidth="1"/>
    <col min="36" max="36" width="9.08203125" style="16"/>
    <col min="37" max="37" width="3.25" style="16" customWidth="1"/>
    <col min="38" max="38" width="2.25" style="16" customWidth="1"/>
    <col min="39" max="16384" width="9.08203125" style="16"/>
  </cols>
  <sheetData>
    <row r="1" spans="1:39" ht="17.5" x14ac:dyDescent="0.3">
      <c r="A1" s="24" t="s">
        <v>366</v>
      </c>
    </row>
    <row r="2" spans="1:39" s="272" customFormat="1" x14ac:dyDescent="0.3">
      <c r="A2" s="463"/>
    </row>
    <row r="3" spans="1:39" s="465" customFormat="1" ht="13.5" thickBot="1" x14ac:dyDescent="0.3">
      <c r="A3" s="367"/>
      <c r="B3" s="464"/>
      <c r="C3" s="636" t="s">
        <v>231</v>
      </c>
      <c r="D3" s="636"/>
      <c r="E3" s="636"/>
      <c r="F3" s="636"/>
      <c r="G3" s="636"/>
      <c r="H3" s="636"/>
      <c r="I3" s="636"/>
      <c r="J3" s="636"/>
      <c r="K3" s="636"/>
      <c r="L3" s="636"/>
      <c r="M3" s="636"/>
      <c r="Q3" s="636" t="s">
        <v>231</v>
      </c>
      <c r="R3" s="636"/>
      <c r="S3" s="636"/>
      <c r="T3" s="636"/>
      <c r="U3" s="636"/>
      <c r="V3" s="636"/>
      <c r="W3" s="636"/>
      <c r="X3" s="636"/>
      <c r="Y3" s="636"/>
      <c r="Z3" s="636"/>
      <c r="AA3" s="636"/>
      <c r="AC3" s="636" t="s">
        <v>231</v>
      </c>
      <c r="AD3" s="636"/>
      <c r="AE3" s="636"/>
      <c r="AF3" s="636"/>
      <c r="AG3" s="636"/>
      <c r="AH3" s="636"/>
      <c r="AI3" s="636"/>
      <c r="AJ3" s="636"/>
      <c r="AK3" s="636"/>
      <c r="AL3" s="636"/>
      <c r="AM3" s="636"/>
    </row>
    <row r="4" spans="1:39" s="465" customFormat="1" ht="39" customHeight="1" thickBot="1" x14ac:dyDescent="0.3">
      <c r="A4" s="274" t="s">
        <v>367</v>
      </c>
      <c r="B4" s="276"/>
      <c r="C4" s="637" t="s">
        <v>368</v>
      </c>
      <c r="D4" s="638"/>
      <c r="E4" s="466"/>
      <c r="F4" s="637" t="s">
        <v>369</v>
      </c>
      <c r="G4" s="638"/>
      <c r="H4" s="466"/>
      <c r="I4" s="637" t="s">
        <v>617</v>
      </c>
      <c r="J4" s="638"/>
      <c r="K4" s="466"/>
      <c r="L4" s="637" t="s">
        <v>334</v>
      </c>
      <c r="M4" s="637"/>
      <c r="Q4" s="637" t="s">
        <v>368</v>
      </c>
      <c r="R4" s="638"/>
      <c r="S4" s="466"/>
      <c r="T4" s="637" t="s">
        <v>369</v>
      </c>
      <c r="U4" s="638"/>
      <c r="V4" s="466"/>
      <c r="W4" s="637" t="s">
        <v>617</v>
      </c>
      <c r="X4" s="638"/>
      <c r="Y4" s="466"/>
      <c r="Z4" s="637" t="s">
        <v>334</v>
      </c>
      <c r="AA4" s="637"/>
      <c r="AC4" s="637" t="s">
        <v>368</v>
      </c>
      <c r="AD4" s="638"/>
      <c r="AE4" s="466"/>
      <c r="AF4" s="637" t="s">
        <v>369</v>
      </c>
      <c r="AG4" s="638"/>
      <c r="AH4" s="466"/>
      <c r="AI4" s="637" t="s">
        <v>617</v>
      </c>
      <c r="AJ4" s="638"/>
      <c r="AK4" s="466"/>
      <c r="AL4" s="637" t="s">
        <v>334</v>
      </c>
      <c r="AM4" s="637"/>
    </row>
    <row r="5" spans="1:39" s="465" customFormat="1" ht="10.5" x14ac:dyDescent="0.25">
      <c r="A5" s="368"/>
      <c r="B5" s="286"/>
      <c r="C5" s="286"/>
      <c r="D5" s="467"/>
      <c r="E5" s="368"/>
      <c r="F5" s="368"/>
      <c r="G5" s="286"/>
      <c r="H5" s="368"/>
      <c r="I5" s="368"/>
      <c r="J5" s="286"/>
      <c r="K5" s="368"/>
      <c r="L5" s="368"/>
      <c r="M5" s="467"/>
      <c r="Q5" s="286"/>
      <c r="R5" s="467"/>
      <c r="S5" s="368"/>
      <c r="T5" s="368"/>
      <c r="U5" s="286"/>
      <c r="V5" s="368"/>
      <c r="W5" s="368"/>
      <c r="X5" s="286"/>
      <c r="Y5" s="368"/>
      <c r="Z5" s="368"/>
      <c r="AA5" s="467"/>
      <c r="AC5" s="286"/>
      <c r="AD5" s="467"/>
      <c r="AE5" s="368"/>
      <c r="AF5" s="368"/>
      <c r="AG5" s="286"/>
      <c r="AH5" s="368"/>
      <c r="AI5" s="368"/>
      <c r="AJ5" s="286"/>
      <c r="AK5" s="368"/>
      <c r="AL5" s="368"/>
      <c r="AM5" s="467"/>
    </row>
    <row r="6" spans="1:39" s="407" customFormat="1" ht="10.5" x14ac:dyDescent="0.25">
      <c r="A6" s="196" t="s">
        <v>189</v>
      </c>
      <c r="B6" s="286"/>
      <c r="C6" s="286" t="s">
        <v>30</v>
      </c>
      <c r="D6" s="322">
        <v>4081024</v>
      </c>
      <c r="E6" s="368"/>
      <c r="F6" s="368" t="s">
        <v>30</v>
      </c>
      <c r="G6" s="328" t="s">
        <v>171</v>
      </c>
      <c r="H6" s="368"/>
      <c r="I6" s="368" t="s">
        <v>30</v>
      </c>
      <c r="J6" s="322">
        <v>567695</v>
      </c>
      <c r="K6" s="368"/>
      <c r="L6" s="368" t="s">
        <v>30</v>
      </c>
      <c r="M6" s="322">
        <v>4648719</v>
      </c>
      <c r="Q6" s="286" t="s">
        <v>30</v>
      </c>
      <c r="R6" s="322">
        <v>4081024</v>
      </c>
      <c r="S6" s="368"/>
      <c r="T6" s="368" t="s">
        <v>30</v>
      </c>
      <c r="U6" s="328" t="s">
        <v>171</v>
      </c>
      <c r="V6" s="368"/>
      <c r="W6" s="368" t="s">
        <v>30</v>
      </c>
      <c r="X6" s="322">
        <v>567695</v>
      </c>
      <c r="Y6" s="368"/>
      <c r="Z6" s="368" t="s">
        <v>30</v>
      </c>
      <c r="AA6" s="322">
        <v>4648719</v>
      </c>
      <c r="AC6" s="286" t="s">
        <v>30</v>
      </c>
      <c r="AD6" s="322">
        <f>R6-D6</f>
        <v>0</v>
      </c>
      <c r="AE6" s="368"/>
      <c r="AF6" s="368" t="s">
        <v>30</v>
      </c>
      <c r="AG6" s="328" t="e">
        <f t="shared" ref="AG6:AG14" si="0">U6-G6</f>
        <v>#VALUE!</v>
      </c>
      <c r="AH6" s="368"/>
      <c r="AI6" s="368" t="s">
        <v>30</v>
      </c>
      <c r="AJ6" s="322">
        <f t="shared" ref="AJ6:AJ14" si="1">X6-J6</f>
        <v>0</v>
      </c>
      <c r="AK6" s="368"/>
      <c r="AL6" s="368" t="s">
        <v>30</v>
      </c>
      <c r="AM6" s="322">
        <f t="shared" ref="AM6:AM14" si="2">AA6-M6</f>
        <v>0</v>
      </c>
    </row>
    <row r="7" spans="1:39" s="407" customFormat="1" ht="10.5" x14ac:dyDescent="0.25">
      <c r="A7" s="196" t="s">
        <v>697</v>
      </c>
      <c r="B7" s="286"/>
      <c r="C7" s="286"/>
      <c r="D7" s="322">
        <v>1007800</v>
      </c>
      <c r="E7" s="368"/>
      <c r="F7" s="368"/>
      <c r="G7" s="328" t="s">
        <v>171</v>
      </c>
      <c r="H7" s="368"/>
      <c r="I7" s="368"/>
      <c r="J7" s="328" t="s">
        <v>171</v>
      </c>
      <c r="K7" s="368"/>
      <c r="L7" s="368"/>
      <c r="M7" s="322">
        <v>1007800</v>
      </c>
      <c r="Q7" s="286"/>
      <c r="R7" s="322">
        <v>1450500</v>
      </c>
      <c r="S7" s="368"/>
      <c r="T7" s="368"/>
      <c r="U7" s="328" t="s">
        <v>171</v>
      </c>
      <c r="V7" s="368"/>
      <c r="W7" s="368"/>
      <c r="X7" s="328" t="s">
        <v>171</v>
      </c>
      <c r="Y7" s="368"/>
      <c r="Z7" s="368"/>
      <c r="AA7" s="322">
        <v>1450500</v>
      </c>
      <c r="AC7" s="286"/>
      <c r="AD7" s="322">
        <f t="shared" ref="AD7:AD14" si="3">R7-D7</f>
        <v>442700</v>
      </c>
      <c r="AE7" s="368"/>
      <c r="AF7" s="368"/>
      <c r="AG7" s="328" t="e">
        <f t="shared" si="0"/>
        <v>#VALUE!</v>
      </c>
      <c r="AH7" s="368"/>
      <c r="AI7" s="368"/>
      <c r="AJ7" s="328" t="e">
        <f t="shared" si="1"/>
        <v>#VALUE!</v>
      </c>
      <c r="AK7" s="368"/>
      <c r="AL7" s="368"/>
      <c r="AM7" s="322">
        <f t="shared" si="2"/>
        <v>442700</v>
      </c>
    </row>
    <row r="8" spans="1:39" s="407" customFormat="1" ht="10.5" x14ac:dyDescent="0.25">
      <c r="A8" s="196" t="s">
        <v>370</v>
      </c>
      <c r="B8" s="286"/>
      <c r="C8" s="286"/>
      <c r="D8" s="322">
        <v>106916</v>
      </c>
      <c r="E8" s="368" t="s">
        <v>207</v>
      </c>
      <c r="F8" s="368"/>
      <c r="G8" s="328" t="s">
        <v>171</v>
      </c>
      <c r="H8" s="368"/>
      <c r="I8" s="368"/>
      <c r="J8" s="328" t="s">
        <v>171</v>
      </c>
      <c r="K8" s="368"/>
      <c r="L8" s="368"/>
      <c r="M8" s="322">
        <v>106916</v>
      </c>
      <c r="Q8" s="286"/>
      <c r="R8" s="322">
        <v>106916</v>
      </c>
      <c r="S8" s="368" t="s">
        <v>207</v>
      </c>
      <c r="T8" s="368"/>
      <c r="U8" s="328" t="s">
        <v>171</v>
      </c>
      <c r="V8" s="368"/>
      <c r="W8" s="368"/>
      <c r="X8" s="328" t="s">
        <v>171</v>
      </c>
      <c r="Y8" s="368"/>
      <c r="Z8" s="368"/>
      <c r="AA8" s="322">
        <v>106916</v>
      </c>
      <c r="AC8" s="286"/>
      <c r="AD8" s="322">
        <f t="shared" si="3"/>
        <v>0</v>
      </c>
      <c r="AE8" s="368" t="s">
        <v>207</v>
      </c>
      <c r="AF8" s="368"/>
      <c r="AG8" s="328" t="e">
        <f t="shared" si="0"/>
        <v>#VALUE!</v>
      </c>
      <c r="AH8" s="368"/>
      <c r="AI8" s="368"/>
      <c r="AJ8" s="328" t="e">
        <f t="shared" si="1"/>
        <v>#VALUE!</v>
      </c>
      <c r="AK8" s="368"/>
      <c r="AL8" s="368"/>
      <c r="AM8" s="322">
        <f t="shared" si="2"/>
        <v>0</v>
      </c>
    </row>
    <row r="9" spans="1:39" s="407" customFormat="1" ht="10.5" x14ac:dyDescent="0.25">
      <c r="A9" s="196" t="s">
        <v>371</v>
      </c>
      <c r="B9" s="286"/>
      <c r="C9" s="286"/>
      <c r="D9" s="322">
        <v>181417</v>
      </c>
      <c r="E9" s="368"/>
      <c r="F9" s="368"/>
      <c r="G9" s="328" t="s">
        <v>171</v>
      </c>
      <c r="H9" s="368"/>
      <c r="I9" s="368"/>
      <c r="J9" s="328" t="s">
        <v>171</v>
      </c>
      <c r="K9" s="368"/>
      <c r="L9" s="368"/>
      <c r="M9" s="322">
        <v>181417</v>
      </c>
      <c r="Q9" s="286"/>
      <c r="R9" s="322">
        <v>181417</v>
      </c>
      <c r="S9" s="368"/>
      <c r="T9" s="368"/>
      <c r="U9" s="328" t="s">
        <v>171</v>
      </c>
      <c r="V9" s="368"/>
      <c r="W9" s="368"/>
      <c r="X9" s="328"/>
      <c r="Y9" s="368"/>
      <c r="Z9" s="368"/>
      <c r="AA9" s="322">
        <v>181417</v>
      </c>
      <c r="AC9" s="286"/>
      <c r="AD9" s="322">
        <f t="shared" si="3"/>
        <v>0</v>
      </c>
      <c r="AE9" s="368"/>
      <c r="AF9" s="368"/>
      <c r="AG9" s="328" t="e">
        <f t="shared" si="0"/>
        <v>#VALUE!</v>
      </c>
      <c r="AH9" s="368"/>
      <c r="AI9" s="368"/>
      <c r="AJ9" s="328" t="e">
        <f t="shared" si="1"/>
        <v>#VALUE!</v>
      </c>
      <c r="AK9" s="368"/>
      <c r="AL9" s="368"/>
      <c r="AM9" s="322">
        <f t="shared" si="2"/>
        <v>0</v>
      </c>
    </row>
    <row r="10" spans="1:39" s="407" customFormat="1" ht="10.5" x14ac:dyDescent="0.25">
      <c r="A10" s="196" t="s">
        <v>372</v>
      </c>
      <c r="B10" s="286"/>
      <c r="C10" s="286"/>
      <c r="D10" s="322">
        <v>136570</v>
      </c>
      <c r="E10" s="368"/>
      <c r="F10" s="368"/>
      <c r="G10" s="328" t="s">
        <v>171</v>
      </c>
      <c r="H10" s="368"/>
      <c r="I10" s="368"/>
      <c r="J10" s="328" t="s">
        <v>171</v>
      </c>
      <c r="K10" s="368"/>
      <c r="L10" s="368"/>
      <c r="M10" s="322">
        <v>136570</v>
      </c>
      <c r="Q10" s="286"/>
      <c r="R10" s="322">
        <v>136570</v>
      </c>
      <c r="S10" s="368"/>
      <c r="T10" s="368"/>
      <c r="U10" s="328" t="s">
        <v>171</v>
      </c>
      <c r="V10" s="368"/>
      <c r="W10" s="368"/>
      <c r="X10" s="328" t="s">
        <v>171</v>
      </c>
      <c r="Y10" s="368"/>
      <c r="Z10" s="368"/>
      <c r="AA10" s="322">
        <v>136570</v>
      </c>
      <c r="AC10" s="286"/>
      <c r="AD10" s="322">
        <f t="shared" si="3"/>
        <v>0</v>
      </c>
      <c r="AE10" s="368"/>
      <c r="AF10" s="368"/>
      <c r="AG10" s="328" t="e">
        <f t="shared" si="0"/>
        <v>#VALUE!</v>
      </c>
      <c r="AH10" s="368"/>
      <c r="AI10" s="368"/>
      <c r="AJ10" s="328" t="e">
        <f t="shared" si="1"/>
        <v>#VALUE!</v>
      </c>
      <c r="AK10" s="368"/>
      <c r="AL10" s="368"/>
      <c r="AM10" s="322">
        <f t="shared" si="2"/>
        <v>0</v>
      </c>
    </row>
    <row r="11" spans="1:39" s="407" customFormat="1" ht="10.5" x14ac:dyDescent="0.25">
      <c r="A11" s="196" t="s">
        <v>373</v>
      </c>
      <c r="B11" s="286"/>
      <c r="C11" s="286"/>
      <c r="D11" s="322">
        <v>364367</v>
      </c>
      <c r="E11" s="368"/>
      <c r="F11" s="368"/>
      <c r="G11" s="328" t="s">
        <v>171</v>
      </c>
      <c r="H11" s="368"/>
      <c r="I11" s="368"/>
      <c r="J11" s="328" t="s">
        <v>171</v>
      </c>
      <c r="K11" s="368"/>
      <c r="L11" s="368"/>
      <c r="M11" s="322">
        <v>364367</v>
      </c>
      <c r="Q11" s="286"/>
      <c r="R11" s="322">
        <v>364367</v>
      </c>
      <c r="S11" s="368"/>
      <c r="T11" s="368"/>
      <c r="U11" s="328" t="s">
        <v>171</v>
      </c>
      <c r="V11" s="368"/>
      <c r="W11" s="368"/>
      <c r="X11" s="328" t="s">
        <v>171</v>
      </c>
      <c r="Y11" s="368"/>
      <c r="Z11" s="368"/>
      <c r="AA11" s="322">
        <v>364367</v>
      </c>
      <c r="AC11" s="286"/>
      <c r="AD11" s="322">
        <f t="shared" si="3"/>
        <v>0</v>
      </c>
      <c r="AE11" s="368"/>
      <c r="AF11" s="368"/>
      <c r="AG11" s="328" t="e">
        <f t="shared" si="0"/>
        <v>#VALUE!</v>
      </c>
      <c r="AH11" s="368"/>
      <c r="AI11" s="368"/>
      <c r="AJ11" s="328" t="e">
        <f t="shared" si="1"/>
        <v>#VALUE!</v>
      </c>
      <c r="AK11" s="368"/>
      <c r="AL11" s="368"/>
      <c r="AM11" s="322">
        <f t="shared" si="2"/>
        <v>0</v>
      </c>
    </row>
    <row r="12" spans="1:39" s="407" customFormat="1" ht="10.5" x14ac:dyDescent="0.25">
      <c r="A12" s="196" t="s">
        <v>374</v>
      </c>
      <c r="B12" s="286"/>
      <c r="C12" s="286"/>
      <c r="D12" s="322">
        <v>181757</v>
      </c>
      <c r="E12" s="368"/>
      <c r="F12" s="368"/>
      <c r="G12" s="328" t="s">
        <v>171</v>
      </c>
      <c r="H12" s="368"/>
      <c r="I12" s="368"/>
      <c r="J12" s="328" t="s">
        <v>171</v>
      </c>
      <c r="K12" s="368"/>
      <c r="L12" s="368"/>
      <c r="M12" s="322">
        <v>181757</v>
      </c>
      <c r="Q12" s="286"/>
      <c r="R12" s="322">
        <v>181757</v>
      </c>
      <c r="S12" s="368"/>
      <c r="T12" s="368"/>
      <c r="U12" s="328" t="s">
        <v>171</v>
      </c>
      <c r="V12" s="368"/>
      <c r="W12" s="368"/>
      <c r="X12" s="328" t="s">
        <v>171</v>
      </c>
      <c r="Y12" s="368"/>
      <c r="Z12" s="368"/>
      <c r="AA12" s="322">
        <v>181757</v>
      </c>
      <c r="AC12" s="286"/>
      <c r="AD12" s="322">
        <f t="shared" si="3"/>
        <v>0</v>
      </c>
      <c r="AE12" s="368"/>
      <c r="AF12" s="368"/>
      <c r="AG12" s="328" t="e">
        <f t="shared" si="0"/>
        <v>#VALUE!</v>
      </c>
      <c r="AH12" s="368"/>
      <c r="AI12" s="368"/>
      <c r="AJ12" s="328" t="e">
        <f t="shared" si="1"/>
        <v>#VALUE!</v>
      </c>
      <c r="AK12" s="368"/>
      <c r="AL12" s="368"/>
      <c r="AM12" s="322">
        <f t="shared" si="2"/>
        <v>0</v>
      </c>
    </row>
    <row r="13" spans="1:39" s="407" customFormat="1" ht="11" thickBot="1" x14ac:dyDescent="0.3">
      <c r="A13" s="196" t="s">
        <v>191</v>
      </c>
      <c r="B13" s="286"/>
      <c r="C13" s="389"/>
      <c r="D13" s="513" t="s">
        <v>171</v>
      </c>
      <c r="E13" s="368"/>
      <c r="F13" s="468"/>
      <c r="G13" s="469">
        <v>200397</v>
      </c>
      <c r="H13" s="368"/>
      <c r="I13" s="468"/>
      <c r="J13" s="469" t="s">
        <v>171</v>
      </c>
      <c r="K13" s="368"/>
      <c r="L13" s="468"/>
      <c r="M13" s="469">
        <v>200397</v>
      </c>
      <c r="Q13" s="389"/>
      <c r="R13" s="513" t="s">
        <v>171</v>
      </c>
      <c r="S13" s="368"/>
      <c r="T13" s="468"/>
      <c r="U13" s="469">
        <v>200397</v>
      </c>
      <c r="V13" s="368"/>
      <c r="W13" s="468"/>
      <c r="X13" s="469" t="s">
        <v>171</v>
      </c>
      <c r="Y13" s="368"/>
      <c r="Z13" s="468"/>
      <c r="AA13" s="469">
        <v>200397</v>
      </c>
      <c r="AC13" s="389"/>
      <c r="AD13" s="513" t="e">
        <f t="shared" si="3"/>
        <v>#VALUE!</v>
      </c>
      <c r="AE13" s="368"/>
      <c r="AF13" s="468"/>
      <c r="AG13" s="469">
        <f t="shared" si="0"/>
        <v>0</v>
      </c>
      <c r="AH13" s="368"/>
      <c r="AI13" s="468"/>
      <c r="AJ13" s="469" t="e">
        <f t="shared" si="1"/>
        <v>#VALUE!</v>
      </c>
      <c r="AK13" s="368"/>
      <c r="AL13" s="468"/>
      <c r="AM13" s="469">
        <f t="shared" si="2"/>
        <v>0</v>
      </c>
    </row>
    <row r="14" spans="1:39" s="407" customFormat="1" ht="11" thickBot="1" x14ac:dyDescent="0.3">
      <c r="A14" s="639" t="s">
        <v>192</v>
      </c>
      <c r="B14" s="639"/>
      <c r="C14" s="470" t="s">
        <v>30</v>
      </c>
      <c r="D14" s="471">
        <v>6059851</v>
      </c>
      <c r="E14" s="368"/>
      <c r="F14" s="472" t="s">
        <v>30</v>
      </c>
      <c r="G14" s="473">
        <v>200397</v>
      </c>
      <c r="H14" s="368"/>
      <c r="I14" s="472" t="s">
        <v>30</v>
      </c>
      <c r="J14" s="473">
        <v>567695</v>
      </c>
      <c r="K14" s="368"/>
      <c r="L14" s="472" t="s">
        <v>30</v>
      </c>
      <c r="M14" s="471">
        <v>6827943</v>
      </c>
      <c r="Q14" s="470" t="s">
        <v>30</v>
      </c>
      <c r="R14" s="471">
        <v>6502551</v>
      </c>
      <c r="S14" s="368"/>
      <c r="T14" s="472" t="s">
        <v>30</v>
      </c>
      <c r="U14" s="473">
        <v>200397</v>
      </c>
      <c r="V14" s="368"/>
      <c r="W14" s="472" t="s">
        <v>30</v>
      </c>
      <c r="X14" s="473">
        <v>567695</v>
      </c>
      <c r="Y14" s="368"/>
      <c r="Z14" s="472" t="s">
        <v>30</v>
      </c>
      <c r="AA14" s="471">
        <v>7270643</v>
      </c>
      <c r="AC14" s="470" t="s">
        <v>30</v>
      </c>
      <c r="AD14" s="471">
        <f t="shared" si="3"/>
        <v>442700</v>
      </c>
      <c r="AE14" s="368"/>
      <c r="AF14" s="472" t="s">
        <v>30</v>
      </c>
      <c r="AG14" s="473">
        <f t="shared" si="0"/>
        <v>0</v>
      </c>
      <c r="AH14" s="368"/>
      <c r="AI14" s="472" t="s">
        <v>30</v>
      </c>
      <c r="AJ14" s="473">
        <f t="shared" si="1"/>
        <v>0</v>
      </c>
      <c r="AK14" s="368"/>
      <c r="AL14" s="472" t="s">
        <v>30</v>
      </c>
      <c r="AM14" s="471">
        <f t="shared" si="2"/>
        <v>442700</v>
      </c>
    </row>
    <row r="15" spans="1:39" s="272" customFormat="1" ht="14.5" thickTop="1" x14ac:dyDescent="0.3">
      <c r="A15" s="463"/>
    </row>
    <row r="16" spans="1:39" s="272" customFormat="1" x14ac:dyDescent="0.3">
      <c r="A16" s="463"/>
    </row>
    <row r="17" spans="1:1" s="272" customFormat="1" x14ac:dyDescent="0.3">
      <c r="A17" s="463"/>
    </row>
  </sheetData>
  <mergeCells count="16">
    <mergeCell ref="A14:B14"/>
    <mergeCell ref="F4:G4"/>
    <mergeCell ref="L4:M4"/>
    <mergeCell ref="C4:D4"/>
    <mergeCell ref="C3:M3"/>
    <mergeCell ref="I4:J4"/>
    <mergeCell ref="Q3:AA3"/>
    <mergeCell ref="Q4:R4"/>
    <mergeCell ref="T4:U4"/>
    <mergeCell ref="W4:X4"/>
    <mergeCell ref="Z4:AA4"/>
    <mergeCell ref="AC3:AM3"/>
    <mergeCell ref="AC4:AD4"/>
    <mergeCell ref="AF4:AG4"/>
    <mergeCell ref="AI4:AJ4"/>
    <mergeCell ref="AL4:AM4"/>
  </mergeCells>
  <phoneticPr fontId="63"/>
  <hyperlinks>
    <hyperlink ref="A1" location="Notes_IncomeTaxes_Carryforwards" display="Notes_Revenue Recognition Desaggregation of Revenue" xr:uid="{00000000-0004-0000-2C00-000000000000}"/>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24924466689046906"/>
  </sheetPr>
  <dimension ref="A1:I13"/>
  <sheetViews>
    <sheetView workbookViewId="0">
      <selection activeCell="A25" sqref="A25"/>
    </sheetView>
  </sheetViews>
  <sheetFormatPr defaultColWidth="9.08203125" defaultRowHeight="14" x14ac:dyDescent="0.3"/>
  <cols>
    <col min="1" max="1" width="49.25" style="18" customWidth="1"/>
    <col min="2" max="2" width="2.75" style="18" customWidth="1"/>
    <col min="3" max="3" width="2.75" style="16" customWidth="1"/>
    <col min="4" max="4" width="10" style="16" customWidth="1"/>
    <col min="5" max="5" width="3.75" style="16" customWidth="1"/>
    <col min="6" max="6" width="2.75" style="16" customWidth="1"/>
    <col min="7" max="7" width="7.75" style="16" customWidth="1"/>
    <col min="8" max="8" width="2.25" style="16" customWidth="1"/>
    <col min="9" max="9" width="39.25" style="16" customWidth="1"/>
    <col min="10" max="10" width="2.25" style="16" customWidth="1"/>
    <col min="11" max="16384" width="9.08203125" style="16"/>
  </cols>
  <sheetData>
    <row r="1" spans="1:9" ht="17.5" x14ac:dyDescent="0.3">
      <c r="A1" s="24" t="s">
        <v>375</v>
      </c>
      <c r="B1" s="16"/>
    </row>
    <row r="3" spans="1:9" ht="14.5" thickBot="1" x14ac:dyDescent="0.35">
      <c r="A3" s="373"/>
      <c r="B3" s="373"/>
      <c r="C3" s="641" t="s">
        <v>231</v>
      </c>
      <c r="D3" s="641"/>
      <c r="E3" s="641"/>
      <c r="F3" s="641"/>
      <c r="G3" s="641"/>
      <c r="H3" s="372"/>
      <c r="I3" s="640" t="s">
        <v>376</v>
      </c>
    </row>
    <row r="4" spans="1:9" x14ac:dyDescent="0.3">
      <c r="A4" s="642"/>
      <c r="B4" s="373"/>
      <c r="C4" s="643" t="s">
        <v>377</v>
      </c>
      <c r="D4" s="643"/>
      <c r="E4" s="643"/>
      <c r="F4" s="643" t="s">
        <v>377</v>
      </c>
      <c r="G4" s="643"/>
      <c r="H4" s="640"/>
      <c r="I4" s="640"/>
    </row>
    <row r="5" spans="1:9" x14ac:dyDescent="0.3">
      <c r="A5" s="642"/>
      <c r="B5" s="373"/>
      <c r="C5" s="640" t="s">
        <v>378</v>
      </c>
      <c r="D5" s="640"/>
      <c r="E5" s="640"/>
      <c r="F5" s="640" t="s">
        <v>378</v>
      </c>
      <c r="G5" s="640"/>
      <c r="H5" s="640"/>
      <c r="I5" s="640"/>
    </row>
    <row r="6" spans="1:9" ht="14.5" thickBot="1" x14ac:dyDescent="0.35">
      <c r="A6" s="642"/>
      <c r="B6" s="373"/>
      <c r="C6" s="641">
        <v>2020</v>
      </c>
      <c r="D6" s="641"/>
      <c r="E6" s="640"/>
      <c r="F6" s="644" t="s">
        <v>379</v>
      </c>
      <c r="G6" s="644"/>
      <c r="H6" s="640"/>
      <c r="I6" s="641"/>
    </row>
    <row r="7" spans="1:9" x14ac:dyDescent="0.3">
      <c r="A7" s="140" t="s">
        <v>380</v>
      </c>
      <c r="B7" s="140"/>
      <c r="C7" s="373" t="s">
        <v>30</v>
      </c>
      <c r="D7" s="165">
        <v>148540</v>
      </c>
      <c r="E7" s="135"/>
      <c r="F7" s="135" t="s">
        <v>30</v>
      </c>
      <c r="G7" s="166">
        <v>337048</v>
      </c>
      <c r="H7" s="135"/>
      <c r="I7" s="167" t="s">
        <v>172</v>
      </c>
    </row>
    <row r="8" spans="1:9" x14ac:dyDescent="0.3">
      <c r="A8" s="140"/>
      <c r="B8" s="140"/>
      <c r="C8" s="373"/>
      <c r="D8" s="135"/>
      <c r="E8" s="135"/>
      <c r="F8" s="135"/>
      <c r="G8" s="135"/>
      <c r="H8" s="135"/>
      <c r="I8" s="140"/>
    </row>
    <row r="9" spans="1:9" x14ac:dyDescent="0.3">
      <c r="A9" s="140" t="s">
        <v>381</v>
      </c>
      <c r="B9" s="140"/>
      <c r="C9" s="373"/>
      <c r="D9" s="135"/>
      <c r="E9" s="135"/>
      <c r="F9" s="135"/>
      <c r="G9" s="135"/>
      <c r="H9" s="135"/>
      <c r="I9" s="140"/>
    </row>
    <row r="10" spans="1:9" x14ac:dyDescent="0.3">
      <c r="A10" s="140" t="s">
        <v>338</v>
      </c>
      <c r="B10" s="140"/>
      <c r="C10" s="373"/>
      <c r="D10" s="142">
        <v>172063</v>
      </c>
      <c r="E10" s="135"/>
      <c r="F10" s="135"/>
      <c r="G10" s="142">
        <v>201559</v>
      </c>
      <c r="H10" s="135"/>
      <c r="I10" s="140" t="s">
        <v>182</v>
      </c>
    </row>
    <row r="11" spans="1:9" ht="14.5" thickBot="1" x14ac:dyDescent="0.35">
      <c r="A11" s="140" t="s">
        <v>382</v>
      </c>
      <c r="B11" s="140"/>
      <c r="C11" s="168"/>
      <c r="D11" s="141">
        <v>333978</v>
      </c>
      <c r="E11" s="135"/>
      <c r="F11" s="136"/>
      <c r="G11" s="162">
        <v>465077</v>
      </c>
      <c r="H11" s="135"/>
      <c r="I11" s="140" t="s">
        <v>184</v>
      </c>
    </row>
    <row r="12" spans="1:9" ht="14.5" thickBot="1" x14ac:dyDescent="0.35">
      <c r="A12" s="140" t="s">
        <v>72</v>
      </c>
      <c r="B12" s="140"/>
      <c r="C12" s="164" t="s">
        <v>30</v>
      </c>
      <c r="D12" s="143">
        <v>506041</v>
      </c>
      <c r="E12" s="135"/>
      <c r="F12" s="163" t="s">
        <v>30</v>
      </c>
      <c r="G12" s="143">
        <v>666636</v>
      </c>
      <c r="H12" s="135"/>
      <c r="I12" s="140"/>
    </row>
    <row r="13" spans="1:9" ht="14.5" thickTop="1" x14ac:dyDescent="0.3">
      <c r="A13" s="134"/>
      <c r="B13" s="134"/>
      <c r="C13" s="41"/>
      <c r="D13" s="41"/>
      <c r="E13" s="41"/>
      <c r="F13" s="41"/>
      <c r="G13" s="41"/>
      <c r="H13" s="41"/>
      <c r="I13" s="41"/>
    </row>
  </sheetData>
  <mergeCells count="11">
    <mergeCell ref="H4:H6"/>
    <mergeCell ref="C3:G3"/>
    <mergeCell ref="I3:I6"/>
    <mergeCell ref="A4:A6"/>
    <mergeCell ref="C4:D4"/>
    <mergeCell ref="C5:D5"/>
    <mergeCell ref="C6:D6"/>
    <mergeCell ref="E4:E6"/>
    <mergeCell ref="F4:G4"/>
    <mergeCell ref="F5:G5"/>
    <mergeCell ref="F6:G6"/>
  </mergeCells>
  <phoneticPr fontId="63"/>
  <hyperlinks>
    <hyperlink ref="A1" location="Notes_IncomeTaxes_Carryforwards" display="Notes_Revenue Recognition Contract Balance" xr:uid="{00000000-0004-0000-2D00-000000000000}"/>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24924466689046906"/>
  </sheetPr>
  <dimension ref="A1:D10"/>
  <sheetViews>
    <sheetView workbookViewId="0">
      <selection activeCell="A25" sqref="A25"/>
    </sheetView>
  </sheetViews>
  <sheetFormatPr defaultColWidth="9.08203125" defaultRowHeight="14" x14ac:dyDescent="0.3"/>
  <cols>
    <col min="1" max="1" width="61" style="18" customWidth="1"/>
    <col min="2" max="2" width="2.75" style="18" customWidth="1"/>
    <col min="3" max="3" width="2.75" style="16" customWidth="1"/>
    <col min="4" max="4" width="10" style="16" customWidth="1"/>
    <col min="5" max="5" width="3.75" style="16" customWidth="1"/>
    <col min="6" max="6" width="2.75" style="16" customWidth="1"/>
    <col min="7" max="7" width="7.75" style="16" customWidth="1"/>
    <col min="8" max="8" width="2.25" style="16" customWidth="1"/>
    <col min="9" max="9" width="39.25" style="16" customWidth="1"/>
    <col min="10" max="10" width="2.25" style="16" customWidth="1"/>
    <col min="11" max="16384" width="9.08203125" style="16"/>
  </cols>
  <sheetData>
    <row r="1" spans="1:4" ht="17.5" x14ac:dyDescent="0.3">
      <c r="A1" s="24" t="s">
        <v>383</v>
      </c>
      <c r="B1" s="16"/>
    </row>
    <row r="3" spans="1:4" x14ac:dyDescent="0.3">
      <c r="A3" s="134"/>
      <c r="B3" s="134"/>
      <c r="C3" s="41"/>
      <c r="D3" s="41"/>
    </row>
    <row r="4" spans="1:4" ht="25.5" customHeight="1" thickBot="1" x14ac:dyDescent="0.35">
      <c r="A4" s="373"/>
      <c r="B4" s="373"/>
      <c r="C4" s="641" t="s">
        <v>231</v>
      </c>
      <c r="D4" s="641"/>
    </row>
    <row r="5" spans="1:4" ht="25.5" customHeight="1" thickBot="1" x14ac:dyDescent="0.35">
      <c r="A5" s="373"/>
      <c r="B5" s="373"/>
      <c r="C5" s="645" t="s">
        <v>384</v>
      </c>
      <c r="D5" s="645"/>
    </row>
    <row r="6" spans="1:4" x14ac:dyDescent="0.3">
      <c r="A6" s="140" t="s">
        <v>272</v>
      </c>
      <c r="B6" s="373"/>
      <c r="C6" s="373" t="s">
        <v>30</v>
      </c>
      <c r="D6" s="165">
        <v>589329</v>
      </c>
    </row>
    <row r="7" spans="1:4" x14ac:dyDescent="0.3">
      <c r="A7" s="140" t="s">
        <v>385</v>
      </c>
      <c r="B7" s="373"/>
      <c r="C7" s="373"/>
      <c r="D7" s="142">
        <v>-171290</v>
      </c>
    </row>
    <row r="8" spans="1:4" ht="14.5" thickBot="1" x14ac:dyDescent="0.35">
      <c r="A8" s="140" t="s">
        <v>386</v>
      </c>
      <c r="B8" s="373"/>
      <c r="C8" s="373"/>
      <c r="D8" s="142">
        <v>43375</v>
      </c>
    </row>
    <row r="9" spans="1:4" ht="14.5" thickBot="1" x14ac:dyDescent="0.35">
      <c r="A9" s="140" t="s">
        <v>273</v>
      </c>
      <c r="B9" s="373"/>
      <c r="C9" s="169" t="s">
        <v>30</v>
      </c>
      <c r="D9" s="170">
        <v>461414</v>
      </c>
    </row>
    <row r="10" spans="1:4" ht="14.5" thickTop="1" x14ac:dyDescent="0.3"/>
  </sheetData>
  <mergeCells count="2">
    <mergeCell ref="C4:D4"/>
    <mergeCell ref="C5:D5"/>
  </mergeCells>
  <phoneticPr fontId="63"/>
  <hyperlinks>
    <hyperlink ref="A1" location="Notes_IncomeTaxes_Carryforwards" display="Notes_Revenue Recognition Contractual Liabilities" xr:uid="{00000000-0004-0000-2E00-000000000000}"/>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24924466689046906"/>
  </sheetPr>
  <dimension ref="A1:E14"/>
  <sheetViews>
    <sheetView workbookViewId="0">
      <selection activeCell="A25" sqref="A25"/>
    </sheetView>
  </sheetViews>
  <sheetFormatPr defaultColWidth="9.08203125" defaultRowHeight="14" x14ac:dyDescent="0.3"/>
  <cols>
    <col min="1" max="1" width="61" style="18" customWidth="1"/>
    <col min="2" max="2" width="2.75" style="18" customWidth="1"/>
    <col min="3" max="3" width="1.75" style="18" customWidth="1"/>
    <col min="4" max="4" width="11.08203125" style="16" customWidth="1"/>
    <col min="5" max="5" width="10" style="16" customWidth="1"/>
    <col min="6" max="6" width="3.75" style="16" customWidth="1"/>
    <col min="7" max="7" width="2.75" style="16" customWidth="1"/>
    <col min="8" max="8" width="7.75" style="16" customWidth="1"/>
    <col min="9" max="9" width="2.25" style="16" customWidth="1"/>
    <col min="10" max="10" width="39.25" style="16" customWidth="1"/>
    <col min="11" max="11" width="2.25" style="16" customWidth="1"/>
    <col min="12" max="16384" width="9.08203125" style="16"/>
  </cols>
  <sheetData>
    <row r="1" spans="1:5" ht="17.5" x14ac:dyDescent="0.3">
      <c r="A1" s="24" t="s">
        <v>387</v>
      </c>
      <c r="B1" s="16"/>
      <c r="C1" s="16"/>
    </row>
    <row r="3" spans="1:5" x14ac:dyDescent="0.3">
      <c r="A3" s="134"/>
      <c r="B3" s="134"/>
      <c r="C3" s="134"/>
      <c r="D3" s="41"/>
      <c r="E3" s="41"/>
    </row>
    <row r="5" spans="1:5" ht="14.5" thickBot="1" x14ac:dyDescent="0.35">
      <c r="A5" s="373"/>
      <c r="B5" s="373"/>
      <c r="C5" s="641" t="s">
        <v>231</v>
      </c>
      <c r="D5" s="641"/>
    </row>
    <row r="6" spans="1:5" x14ac:dyDescent="0.3">
      <c r="A6" s="373" t="s">
        <v>281</v>
      </c>
      <c r="B6" s="373"/>
      <c r="C6" s="646"/>
      <c r="D6" s="646"/>
    </row>
    <row r="7" spans="1:5" x14ac:dyDescent="0.3">
      <c r="A7" s="104">
        <v>2021</v>
      </c>
      <c r="B7" s="104"/>
      <c r="C7" s="135" t="s">
        <v>30</v>
      </c>
      <c r="D7" s="142">
        <v>172063</v>
      </c>
    </row>
    <row r="8" spans="1:5" x14ac:dyDescent="0.3">
      <c r="A8" s="104">
        <v>2022</v>
      </c>
      <c r="B8" s="104"/>
      <c r="C8" s="135"/>
      <c r="D8" s="142">
        <v>90313</v>
      </c>
    </row>
    <row r="9" spans="1:5" x14ac:dyDescent="0.3">
      <c r="A9" s="104">
        <v>2023</v>
      </c>
      <c r="B9" s="104"/>
      <c r="C9" s="135"/>
      <c r="D9" s="142">
        <v>88310</v>
      </c>
    </row>
    <row r="10" spans="1:5" x14ac:dyDescent="0.3">
      <c r="A10" s="104">
        <v>2024</v>
      </c>
      <c r="B10" s="104"/>
      <c r="C10" s="135"/>
      <c r="D10" s="142">
        <v>79168</v>
      </c>
    </row>
    <row r="11" spans="1:5" x14ac:dyDescent="0.3">
      <c r="A11" s="104">
        <v>2025</v>
      </c>
      <c r="B11" s="104"/>
      <c r="C11" s="135"/>
      <c r="D11" s="142">
        <v>53558</v>
      </c>
    </row>
    <row r="12" spans="1:5" x14ac:dyDescent="0.3">
      <c r="A12" s="104" t="s">
        <v>282</v>
      </c>
      <c r="B12" s="104"/>
      <c r="C12" s="135"/>
      <c r="D12" s="142">
        <v>34730</v>
      </c>
    </row>
    <row r="13" spans="1:5" ht="14.5" thickBot="1" x14ac:dyDescent="0.35">
      <c r="A13" s="371" t="s">
        <v>72</v>
      </c>
      <c r="B13" s="371"/>
      <c r="C13" s="163" t="s">
        <v>30</v>
      </c>
      <c r="D13" s="143">
        <v>518142</v>
      </c>
    </row>
    <row r="14" spans="1:5" ht="14.5" thickTop="1" x14ac:dyDescent="0.3"/>
  </sheetData>
  <mergeCells count="2">
    <mergeCell ref="C5:D5"/>
    <mergeCell ref="C6:D6"/>
  </mergeCells>
  <phoneticPr fontId="63"/>
  <hyperlinks>
    <hyperlink ref="A1" location="Notes_IncomeTaxes_Carryforwards" display="Notes_Revenue Recognition Estimated Revenue" xr:uid="{00000000-0004-0000-2F00-000000000000}"/>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18"/>
  <sheetViews>
    <sheetView workbookViewId="0">
      <selection activeCell="A25" sqref="A25"/>
    </sheetView>
  </sheetViews>
  <sheetFormatPr defaultColWidth="9.08203125" defaultRowHeight="14" outlineLevelRow="1" x14ac:dyDescent="0.3"/>
  <cols>
    <col min="1" max="1" width="65.75" style="21" customWidth="1"/>
    <col min="2" max="2" width="2.75" style="16" customWidth="1"/>
    <col min="3" max="3" width="1.75" style="17" customWidth="1"/>
    <col min="4" max="4" width="10.75" style="16" customWidth="1"/>
    <col min="5" max="5" width="2.75" style="16" customWidth="1"/>
    <col min="6" max="6" width="1.75" style="17" customWidth="1"/>
    <col min="7" max="7" width="10.75" style="16" customWidth="1"/>
    <col min="8" max="8" width="2.75" style="16" customWidth="1"/>
    <col min="9" max="9" width="1.75" style="17" customWidth="1"/>
    <col min="10" max="10" width="10.75" style="16" customWidth="1"/>
    <col min="11" max="11" width="1.75" style="16" customWidth="1"/>
    <col min="12" max="16384" width="9.08203125" style="16"/>
  </cols>
  <sheetData>
    <row r="1" spans="1:11" ht="17.5" x14ac:dyDescent="0.3">
      <c r="A1" s="15" t="s">
        <v>388</v>
      </c>
    </row>
    <row r="2" spans="1:11" x14ac:dyDescent="0.3">
      <c r="A2" s="18"/>
    </row>
    <row r="3" spans="1:11" s="19" customFormat="1" ht="10.5" x14ac:dyDescent="0.25">
      <c r="A3" s="38"/>
      <c r="B3" s="180"/>
      <c r="C3" s="595" t="s">
        <v>231</v>
      </c>
      <c r="D3" s="595"/>
      <c r="E3" s="595"/>
      <c r="F3" s="595"/>
      <c r="G3" s="595"/>
      <c r="H3" s="595"/>
      <c r="I3" s="595"/>
      <c r="J3" s="595"/>
      <c r="K3" s="180" t="s">
        <v>168</v>
      </c>
    </row>
    <row r="4" spans="1:11" s="19" customFormat="1" ht="10.5" hidden="1" outlineLevel="1" x14ac:dyDescent="0.25">
      <c r="A4" s="38"/>
      <c r="B4" s="180" t="s">
        <v>20</v>
      </c>
      <c r="E4" s="180" t="s">
        <v>20</v>
      </c>
      <c r="F4" s="647"/>
      <c r="G4" s="647"/>
      <c r="H4" s="180" t="s">
        <v>20</v>
      </c>
      <c r="I4" s="181"/>
      <c r="K4" s="180" t="s">
        <v>168</v>
      </c>
    </row>
    <row r="5" spans="1:11" s="19" customFormat="1" ht="10.5" collapsed="1" x14ac:dyDescent="0.25">
      <c r="A5" s="38"/>
      <c r="B5" s="180"/>
      <c r="C5" s="596" t="s">
        <v>389</v>
      </c>
      <c r="D5" s="596"/>
      <c r="E5" s="180"/>
      <c r="F5" s="596" t="s">
        <v>682</v>
      </c>
      <c r="G5" s="596"/>
      <c r="H5" s="180"/>
      <c r="I5" s="596" t="s">
        <v>390</v>
      </c>
      <c r="J5" s="596"/>
      <c r="K5" s="180" t="s">
        <v>168</v>
      </c>
    </row>
    <row r="6" spans="1:11" s="19" customFormat="1" ht="10.5" x14ac:dyDescent="0.25">
      <c r="A6" s="38"/>
      <c r="B6" s="180"/>
      <c r="C6" s="595" t="s">
        <v>215</v>
      </c>
      <c r="D6" s="595"/>
      <c r="E6" s="180"/>
      <c r="F6" s="595" t="s">
        <v>681</v>
      </c>
      <c r="G6" s="595"/>
      <c r="H6" s="180"/>
      <c r="I6" s="595" t="s">
        <v>215</v>
      </c>
      <c r="J6" s="595"/>
      <c r="K6" s="180" t="s">
        <v>168</v>
      </c>
    </row>
    <row r="7" spans="1:11" x14ac:dyDescent="0.3">
      <c r="A7" s="111" t="s">
        <v>336</v>
      </c>
      <c r="B7" s="227"/>
      <c r="C7" s="172"/>
      <c r="D7" s="172"/>
      <c r="E7" s="180"/>
      <c r="F7" s="172"/>
      <c r="G7" s="226"/>
      <c r="H7" s="180"/>
      <c r="I7" s="172"/>
      <c r="J7" s="172"/>
      <c r="K7" s="111"/>
    </row>
    <row r="8" spans="1:11" x14ac:dyDescent="0.3">
      <c r="A8" s="113" t="s">
        <v>391</v>
      </c>
      <c r="B8" s="227"/>
      <c r="C8" s="172"/>
      <c r="D8" s="172"/>
      <c r="E8" s="180"/>
      <c r="F8" s="172"/>
      <c r="G8" s="227"/>
      <c r="H8" s="180"/>
      <c r="I8" s="172"/>
      <c r="J8" s="172"/>
      <c r="K8" s="111"/>
    </row>
    <row r="9" spans="1:11" hidden="1" outlineLevel="1" x14ac:dyDescent="0.3">
      <c r="A9" s="111" t="s">
        <v>392</v>
      </c>
      <c r="B9" s="227"/>
      <c r="C9" s="172" t="s">
        <v>30</v>
      </c>
      <c r="D9" s="227" t="s">
        <v>171</v>
      </c>
      <c r="E9" s="173"/>
      <c r="F9" s="227" t="s">
        <v>30</v>
      </c>
      <c r="G9" s="227" t="s">
        <v>171</v>
      </c>
      <c r="H9" s="173"/>
      <c r="I9" s="227" t="s">
        <v>30</v>
      </c>
      <c r="J9" s="227" t="s">
        <v>171</v>
      </c>
    </row>
    <row r="10" spans="1:11" collapsed="1" x14ac:dyDescent="0.3">
      <c r="A10" s="113" t="s">
        <v>393</v>
      </c>
      <c r="B10" s="227"/>
      <c r="C10" s="172" t="s">
        <v>30</v>
      </c>
      <c r="D10" s="268">
        <v>400</v>
      </c>
      <c r="E10" s="180"/>
      <c r="F10" s="172" t="s">
        <v>30</v>
      </c>
      <c r="G10" s="293">
        <v>-122</v>
      </c>
      <c r="H10" s="180"/>
      <c r="I10" s="172" t="s">
        <v>30</v>
      </c>
      <c r="J10" s="268">
        <v>278</v>
      </c>
    </row>
    <row r="11" spans="1:11" hidden="1" outlineLevel="1" x14ac:dyDescent="0.3">
      <c r="A11" s="111" t="s">
        <v>394</v>
      </c>
      <c r="B11" s="227"/>
      <c r="C11" s="269"/>
      <c r="D11" s="269">
        <v>400</v>
      </c>
      <c r="E11" s="180"/>
      <c r="F11" s="264"/>
      <c r="G11" s="294">
        <v>-122</v>
      </c>
      <c r="H11" s="180"/>
      <c r="I11" s="269"/>
      <c r="J11" s="269">
        <v>278</v>
      </c>
    </row>
    <row r="12" spans="1:11" ht="14.5" collapsed="1" thickBot="1" x14ac:dyDescent="0.35">
      <c r="A12" s="113" t="s">
        <v>395</v>
      </c>
      <c r="B12" s="172"/>
      <c r="C12" s="171" t="s">
        <v>30</v>
      </c>
      <c r="D12" s="115">
        <v>400</v>
      </c>
      <c r="E12" s="180"/>
      <c r="F12" s="171" t="s">
        <v>30</v>
      </c>
      <c r="G12" s="453">
        <v>-122</v>
      </c>
      <c r="H12" s="180"/>
      <c r="I12" s="171" t="s">
        <v>30</v>
      </c>
      <c r="J12" s="171">
        <v>278</v>
      </c>
    </row>
    <row r="13" spans="1:11" ht="14.5" thickTop="1" x14ac:dyDescent="0.3">
      <c r="E13" s="180"/>
      <c r="H13" s="180"/>
    </row>
    <row r="14" spans="1:11" x14ac:dyDescent="0.3">
      <c r="E14" s="180"/>
      <c r="H14" s="180"/>
    </row>
    <row r="15" spans="1:11" x14ac:dyDescent="0.3">
      <c r="E15" s="180"/>
      <c r="H15" s="180"/>
    </row>
    <row r="16" spans="1:11" x14ac:dyDescent="0.3">
      <c r="H16" s="180"/>
    </row>
    <row r="17" spans="8:8" x14ac:dyDescent="0.3">
      <c r="H17" s="180"/>
    </row>
    <row r="18" spans="8:8" x14ac:dyDescent="0.3">
      <c r="H18" s="180"/>
    </row>
  </sheetData>
  <mergeCells count="8">
    <mergeCell ref="C6:D6"/>
    <mergeCell ref="F6:G6"/>
    <mergeCell ref="I6:J6"/>
    <mergeCell ref="C3:J3"/>
    <mergeCell ref="F4:G4"/>
    <mergeCell ref="C5:D5"/>
    <mergeCell ref="F5:G5"/>
    <mergeCell ref="I5:J5"/>
  </mergeCells>
  <phoneticPr fontId="63"/>
  <hyperlinks>
    <hyperlink ref="A1" location="Notes_OtherCompIncome_TaxEffects" display="Notes_OtherCompIncome_TaxEffects" xr:uid="{00000000-0004-0000-3000-000000000000}"/>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2"/>
  <sheetViews>
    <sheetView workbookViewId="0">
      <selection activeCell="A25" sqref="A25"/>
    </sheetView>
  </sheetViews>
  <sheetFormatPr defaultColWidth="9.08203125" defaultRowHeight="14" outlineLevelRow="1" x14ac:dyDescent="0.3"/>
  <cols>
    <col min="1" max="1" width="74.25" style="16" customWidth="1"/>
    <col min="2" max="2" width="2.75" style="16" customWidth="1"/>
    <col min="3" max="3" width="1.75" style="17" customWidth="1"/>
    <col min="4" max="4" width="15.75" style="16" customWidth="1"/>
    <col min="5" max="5" width="1.75" style="16" customWidth="1"/>
    <col min="6" max="16384" width="9.08203125" style="16"/>
  </cols>
  <sheetData>
    <row r="1" spans="1:5" ht="17.5" x14ac:dyDescent="0.35">
      <c r="A1" s="22" t="s">
        <v>396</v>
      </c>
    </row>
    <row r="2" spans="1:5" x14ac:dyDescent="0.3">
      <c r="A2" s="23"/>
    </row>
    <row r="3" spans="1:5" s="19" customFormat="1" ht="10.5" x14ac:dyDescent="0.25">
      <c r="A3" s="39"/>
      <c r="B3" s="180" t="s">
        <v>20</v>
      </c>
      <c r="C3" s="595" t="s">
        <v>231</v>
      </c>
      <c r="D3" s="595"/>
      <c r="E3" s="40" t="s">
        <v>168</v>
      </c>
    </row>
    <row r="4" spans="1:5" s="19" customFormat="1" ht="10.5" x14ac:dyDescent="0.25">
      <c r="A4" s="39"/>
      <c r="B4" s="180"/>
      <c r="C4" s="596" t="s">
        <v>397</v>
      </c>
      <c r="D4" s="596"/>
      <c r="E4" s="288" t="s">
        <v>168</v>
      </c>
    </row>
    <row r="5" spans="1:5" s="19" customFormat="1" ht="10.5" x14ac:dyDescent="0.25">
      <c r="A5" s="39"/>
      <c r="B5" s="180"/>
      <c r="C5" s="595" t="s">
        <v>398</v>
      </c>
      <c r="D5" s="595"/>
      <c r="E5" s="40" t="s">
        <v>168</v>
      </c>
    </row>
    <row r="6" spans="1:5" x14ac:dyDescent="0.3">
      <c r="A6" s="215" t="s">
        <v>271</v>
      </c>
      <c r="B6" s="215"/>
      <c r="C6" s="117" t="s">
        <v>30</v>
      </c>
      <c r="D6" s="204">
        <v>-278</v>
      </c>
    </row>
    <row r="7" spans="1:5" hidden="1" outlineLevel="1" x14ac:dyDescent="0.3">
      <c r="A7" s="105" t="s">
        <v>399</v>
      </c>
      <c r="B7" s="105"/>
      <c r="C7" s="133"/>
      <c r="D7" s="270" t="s">
        <v>171</v>
      </c>
    </row>
    <row r="8" spans="1:5" collapsed="1" x14ac:dyDescent="0.3">
      <c r="A8" s="105" t="s">
        <v>400</v>
      </c>
      <c r="B8" s="105"/>
      <c r="C8" s="133"/>
      <c r="D8" s="204">
        <v>278</v>
      </c>
    </row>
    <row r="9" spans="1:5" x14ac:dyDescent="0.3">
      <c r="A9" s="107" t="s">
        <v>394</v>
      </c>
      <c r="B9" s="107"/>
      <c r="C9" s="218"/>
      <c r="D9" s="219">
        <v>278</v>
      </c>
    </row>
    <row r="10" spans="1:5" ht="19.399999999999999" customHeight="1" thickBot="1" x14ac:dyDescent="0.35">
      <c r="A10" s="215" t="s">
        <v>272</v>
      </c>
      <c r="B10" s="215"/>
      <c r="C10" s="255" t="s">
        <v>30</v>
      </c>
      <c r="D10" s="443" t="s">
        <v>171</v>
      </c>
    </row>
    <row r="11" spans="1:5" ht="14.5" thickTop="1" x14ac:dyDescent="0.3">
      <c r="A11" s="41"/>
      <c r="B11" s="41"/>
      <c r="C11" s="108"/>
      <c r="D11" s="41"/>
    </row>
    <row r="12" spans="1:5" x14ac:dyDescent="0.3">
      <c r="A12" s="41"/>
      <c r="B12" s="41"/>
      <c r="C12" s="108"/>
      <c r="D12" s="41"/>
    </row>
  </sheetData>
  <mergeCells count="3">
    <mergeCell ref="C3:D3"/>
    <mergeCell ref="C4:D4"/>
    <mergeCell ref="C5:D5"/>
  </mergeCells>
  <phoneticPr fontId="63"/>
  <hyperlinks>
    <hyperlink ref="A1" location="Notes_OtherCompIncome_ChangesInAOCI" display="Notes_OtherCompIncome_ChangesInAOCI" xr:uid="{00000000-0004-0000-3100-000000000000}"/>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11"/>
  <sheetViews>
    <sheetView workbookViewId="0">
      <selection activeCell="A25" sqref="A25"/>
    </sheetView>
  </sheetViews>
  <sheetFormatPr defaultColWidth="9.08203125" defaultRowHeight="14" x14ac:dyDescent="0.3"/>
  <cols>
    <col min="1" max="1" width="65.75" style="16" customWidth="1"/>
    <col min="2" max="2" width="2.75" style="17" customWidth="1"/>
    <col min="3" max="3" width="1.75" style="17" customWidth="1"/>
    <col min="4" max="4" width="10.75" style="16" customWidth="1"/>
    <col min="5" max="5" width="2.75" style="17" customWidth="1"/>
    <col min="6" max="6" width="1.75" style="17" customWidth="1"/>
    <col min="7" max="7" width="10.75" style="16" customWidth="1"/>
    <col min="8" max="8" width="2.75" style="17" customWidth="1"/>
    <col min="9" max="9" width="1.75" style="17" customWidth="1"/>
    <col min="10" max="10" width="10.75" style="16" customWidth="1"/>
    <col min="11" max="11" width="2.75" style="16" customWidth="1"/>
    <col min="12" max="12" width="22.75" style="16" customWidth="1"/>
    <col min="13" max="13" width="1.75" style="16" customWidth="1"/>
    <col min="14" max="16384" width="9.08203125" style="16"/>
  </cols>
  <sheetData>
    <row r="1" spans="1:13" ht="17.5" x14ac:dyDescent="0.35">
      <c r="A1" s="22" t="s">
        <v>401</v>
      </c>
    </row>
    <row r="2" spans="1:13" x14ac:dyDescent="0.3">
      <c r="A2" s="23"/>
    </row>
    <row r="3" spans="1:13" s="19" customFormat="1" ht="10.5" x14ac:dyDescent="0.25">
      <c r="A3" s="201"/>
      <c r="B3" s="201"/>
      <c r="C3" s="201"/>
      <c r="D3" s="201"/>
      <c r="E3" s="201"/>
      <c r="F3" s="201"/>
      <c r="G3" s="201"/>
      <c r="H3" s="201"/>
      <c r="I3" s="201"/>
      <c r="J3" s="201"/>
      <c r="K3" s="201"/>
      <c r="L3" s="201"/>
      <c r="M3" s="180" t="s">
        <v>168</v>
      </c>
    </row>
    <row r="4" spans="1:13" s="19" customFormat="1" ht="11.25" customHeight="1" x14ac:dyDescent="0.25">
      <c r="A4" s="361"/>
      <c r="B4" s="361"/>
      <c r="D4" s="304"/>
      <c r="E4" s="361"/>
      <c r="G4" s="304"/>
      <c r="H4" s="304"/>
      <c r="I4" s="304"/>
      <c r="J4" s="304"/>
      <c r="K4" s="304"/>
      <c r="L4" s="406" t="s">
        <v>402</v>
      </c>
      <c r="M4" s="180" t="s">
        <v>168</v>
      </c>
    </row>
    <row r="5" spans="1:13" s="19" customFormat="1" ht="15.75" customHeight="1" x14ac:dyDescent="0.25">
      <c r="A5" s="361"/>
      <c r="B5" s="361"/>
      <c r="C5" s="630" t="s">
        <v>231</v>
      </c>
      <c r="D5" s="630"/>
      <c r="E5" s="630"/>
      <c r="F5" s="630"/>
      <c r="G5" s="630"/>
      <c r="H5" s="630"/>
      <c r="I5" s="630"/>
      <c r="J5" s="630"/>
      <c r="K5" s="304"/>
      <c r="L5" s="406" t="s">
        <v>403</v>
      </c>
      <c r="M5" s="180" t="s">
        <v>168</v>
      </c>
    </row>
    <row r="6" spans="1:13" s="41" customFormat="1" ht="10.5" x14ac:dyDescent="0.25">
      <c r="A6" s="201"/>
      <c r="B6" s="405"/>
      <c r="C6" s="612">
        <v>2021</v>
      </c>
      <c r="D6" s="612"/>
      <c r="E6" s="444"/>
      <c r="F6" s="630">
        <v>2020</v>
      </c>
      <c r="G6" s="630"/>
      <c r="H6" s="201"/>
      <c r="I6" s="630">
        <v>2019</v>
      </c>
      <c r="J6" s="630"/>
      <c r="K6" s="406"/>
      <c r="L6" s="404" t="s">
        <v>404</v>
      </c>
      <c r="M6" s="102"/>
    </row>
    <row r="7" spans="1:13" s="20" customFormat="1" ht="12.75" customHeight="1" x14ac:dyDescent="0.3">
      <c r="A7" s="113" t="s">
        <v>391</v>
      </c>
      <c r="B7" s="226"/>
      <c r="C7" s="329" t="s">
        <v>30</v>
      </c>
      <c r="D7" s="410" t="s">
        <v>171</v>
      </c>
      <c r="E7" s="226"/>
      <c r="F7" s="329" t="s">
        <v>30</v>
      </c>
      <c r="G7" s="410" t="s">
        <v>171</v>
      </c>
      <c r="H7" s="234"/>
      <c r="I7" s="384" t="s">
        <v>30</v>
      </c>
      <c r="J7" s="236">
        <v>400</v>
      </c>
      <c r="K7" s="227"/>
      <c r="L7" s="113" t="s">
        <v>405</v>
      </c>
      <c r="M7" s="289"/>
    </row>
    <row r="8" spans="1:13" s="20" customFormat="1" ht="12.75" customHeight="1" x14ac:dyDescent="0.3">
      <c r="A8" s="111"/>
      <c r="B8" s="226"/>
      <c r="C8" s="226"/>
      <c r="D8" s="411" t="s">
        <v>171</v>
      </c>
      <c r="E8" s="226"/>
      <c r="F8" s="226"/>
      <c r="G8" s="411" t="s">
        <v>171</v>
      </c>
      <c r="H8" s="234"/>
      <c r="I8" s="234"/>
      <c r="J8" s="231">
        <v>-122</v>
      </c>
      <c r="K8" s="227"/>
      <c r="L8" s="111" t="s">
        <v>683</v>
      </c>
      <c r="M8" s="289"/>
    </row>
    <row r="9" spans="1:13" s="20" customFormat="1" ht="12.75" customHeight="1" x14ac:dyDescent="0.3">
      <c r="A9" s="111"/>
      <c r="B9" s="226"/>
      <c r="C9" s="232"/>
      <c r="D9" s="412" t="s">
        <v>171</v>
      </c>
      <c r="E9" s="226"/>
      <c r="F9" s="232"/>
      <c r="G9" s="412" t="s">
        <v>171</v>
      </c>
      <c r="H9" s="234"/>
      <c r="I9" s="235"/>
      <c r="J9" s="233">
        <v>278</v>
      </c>
      <c r="K9" s="227"/>
      <c r="L9" s="113" t="s">
        <v>684</v>
      </c>
      <c r="M9" s="289"/>
    </row>
    <row r="10" spans="1:13" s="20" customFormat="1" ht="12.75" customHeight="1" thickBot="1" x14ac:dyDescent="0.35">
      <c r="A10" s="111" t="s">
        <v>406</v>
      </c>
      <c r="B10" s="226"/>
      <c r="C10" s="413" t="s">
        <v>30</v>
      </c>
      <c r="D10" s="414" t="s">
        <v>171</v>
      </c>
      <c r="E10" s="226"/>
      <c r="F10" s="413" t="s">
        <v>30</v>
      </c>
      <c r="G10" s="414" t="s">
        <v>171</v>
      </c>
      <c r="H10" s="234"/>
      <c r="I10" s="415" t="s">
        <v>30</v>
      </c>
      <c r="J10" s="416">
        <v>278</v>
      </c>
      <c r="K10" s="227"/>
      <c r="L10" s="111"/>
    </row>
    <row r="11" spans="1:13" ht="14.5" thickTop="1" x14ac:dyDescent="0.3"/>
  </sheetData>
  <mergeCells count="4">
    <mergeCell ref="F6:G6"/>
    <mergeCell ref="I6:J6"/>
    <mergeCell ref="C6:D6"/>
    <mergeCell ref="C5:J5"/>
  </mergeCells>
  <phoneticPr fontId="63"/>
  <hyperlinks>
    <hyperlink ref="A1" location="Notes_OtherCompIncome_Reclassifications" display="Notes_OtherCompIncome_Reclassifications" xr:uid="{00000000-0004-0000-3200-000000000000}"/>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85961485641044"/>
  </sheetPr>
  <dimension ref="A1:T20"/>
  <sheetViews>
    <sheetView workbookViewId="0">
      <selection activeCell="A25" sqref="A25"/>
    </sheetView>
  </sheetViews>
  <sheetFormatPr defaultColWidth="9.08203125" defaultRowHeight="14" outlineLevelRow="1" x14ac:dyDescent="0.3"/>
  <cols>
    <col min="1" max="1" width="54.08203125" style="21" customWidth="1"/>
    <col min="2" max="2" width="2.75" style="16" customWidth="1"/>
    <col min="3" max="3" width="1.75" style="108" customWidth="1"/>
    <col min="4" max="4" width="10.08203125" style="17" customWidth="1"/>
    <col min="5" max="5" width="2.25" style="16" customWidth="1"/>
    <col min="6" max="6" width="1.75" style="17" customWidth="1"/>
    <col min="7" max="7" width="9.33203125" style="16" customWidth="1"/>
    <col min="8" max="8" width="2.75" style="16" customWidth="1"/>
    <col min="9" max="9" width="1.75" style="16" customWidth="1"/>
    <col min="10" max="10" width="10.58203125" style="16" customWidth="1"/>
    <col min="11" max="11" width="2.75" style="16" customWidth="1"/>
    <col min="12" max="12" width="1.75" style="16" customWidth="1"/>
    <col min="13" max="13" width="9.83203125" style="16" customWidth="1"/>
    <col min="14" max="14" width="2.75" style="16" customWidth="1"/>
    <col min="15" max="15" width="1.75" style="108" customWidth="1"/>
    <col min="16" max="16" width="10.25" style="16" customWidth="1"/>
    <col min="17" max="17" width="2.25" style="17" customWidth="1"/>
    <col min="18" max="18" width="1.75" style="17" customWidth="1"/>
    <col min="19" max="19" width="9.75" style="16" customWidth="1"/>
    <col min="20" max="20" width="1.75" style="17" customWidth="1"/>
    <col min="21" max="21" width="10.75" style="16" customWidth="1"/>
    <col min="22" max="22" width="1.75" style="16" customWidth="1"/>
    <col min="23" max="16384" width="9.08203125" style="16"/>
  </cols>
  <sheetData>
    <row r="1" spans="1:20" ht="17.5" x14ac:dyDescent="0.3">
      <c r="A1" s="15" t="s">
        <v>407</v>
      </c>
    </row>
    <row r="2" spans="1:20" x14ac:dyDescent="0.3">
      <c r="A2" s="18"/>
    </row>
    <row r="3" spans="1:20" s="41" customFormat="1" ht="11.25" customHeight="1" x14ac:dyDescent="0.25">
      <c r="A3" s="368"/>
      <c r="B3" s="407"/>
      <c r="C3" s="607">
        <v>2023</v>
      </c>
      <c r="D3" s="607"/>
      <c r="E3" s="607"/>
      <c r="F3" s="607"/>
      <c r="G3" s="607"/>
      <c r="H3" s="369"/>
      <c r="I3" s="607">
        <v>2022</v>
      </c>
      <c r="J3" s="607"/>
      <c r="K3" s="607"/>
      <c r="L3" s="607"/>
      <c r="M3" s="607"/>
      <c r="N3" s="363"/>
      <c r="O3" s="607">
        <v>2021</v>
      </c>
      <c r="P3" s="607"/>
      <c r="Q3" s="607"/>
      <c r="R3" s="607"/>
      <c r="S3" s="607"/>
      <c r="T3" s="108"/>
    </row>
    <row r="4" spans="1:20" s="41" customFormat="1" ht="11.25" customHeight="1" x14ac:dyDescent="0.25">
      <c r="A4" s="368"/>
      <c r="B4" s="407"/>
      <c r="C4" s="604" t="s">
        <v>109</v>
      </c>
      <c r="D4" s="604"/>
      <c r="E4" s="363"/>
      <c r="F4" s="604" t="s">
        <v>408</v>
      </c>
      <c r="G4" s="604"/>
      <c r="H4" s="363"/>
      <c r="I4" s="604" t="s">
        <v>109</v>
      </c>
      <c r="J4" s="604"/>
      <c r="K4" s="363"/>
      <c r="L4" s="368"/>
      <c r="M4" s="401" t="s">
        <v>408</v>
      </c>
      <c r="N4" s="363"/>
      <c r="O4" s="604" t="s">
        <v>109</v>
      </c>
      <c r="P4" s="604"/>
      <c r="Q4" s="363"/>
      <c r="R4" s="368"/>
      <c r="S4" s="401" t="s">
        <v>408</v>
      </c>
      <c r="T4" s="108"/>
    </row>
    <row r="5" spans="1:20" s="41" customFormat="1" ht="11.25" customHeight="1" x14ac:dyDescent="0.25">
      <c r="A5" s="368"/>
      <c r="B5" s="407"/>
      <c r="C5" s="607" t="s">
        <v>364</v>
      </c>
      <c r="D5" s="607"/>
      <c r="E5" s="607"/>
      <c r="F5" s="607"/>
      <c r="G5" s="607"/>
      <c r="H5" s="369"/>
      <c r="I5" s="607" t="s">
        <v>364</v>
      </c>
      <c r="J5" s="607"/>
      <c r="K5" s="607"/>
      <c r="L5" s="607"/>
      <c r="M5" s="607"/>
      <c r="N5" s="363"/>
      <c r="O5" s="607" t="s">
        <v>364</v>
      </c>
      <c r="P5" s="607"/>
      <c r="Q5" s="607"/>
      <c r="R5" s="607"/>
      <c r="S5" s="607"/>
      <c r="T5" s="108"/>
    </row>
    <row r="6" spans="1:20" x14ac:dyDescent="0.3">
      <c r="A6" s="273" t="s">
        <v>651</v>
      </c>
      <c r="B6" s="272"/>
      <c r="C6" s="298"/>
      <c r="D6" s="251"/>
      <c r="E6" s="274"/>
      <c r="F6" s="367"/>
      <c r="G6" s="251"/>
      <c r="H6" s="251"/>
      <c r="I6" s="368"/>
      <c r="J6" s="251"/>
      <c r="K6" s="251"/>
      <c r="L6" s="367"/>
      <c r="M6" s="251"/>
      <c r="N6" s="251"/>
      <c r="O6" s="368"/>
      <c r="P6" s="251"/>
      <c r="Q6" s="251"/>
      <c r="R6" s="367"/>
      <c r="S6" s="251"/>
    </row>
    <row r="7" spans="1:20" x14ac:dyDescent="0.3">
      <c r="A7" s="273" t="s">
        <v>722</v>
      </c>
      <c r="B7" s="272"/>
      <c r="C7" s="298" t="s">
        <v>30</v>
      </c>
      <c r="D7" s="214">
        <v>115404</v>
      </c>
      <c r="E7" s="274"/>
      <c r="F7" s="367"/>
      <c r="G7" s="425" t="s">
        <v>171</v>
      </c>
      <c r="H7" s="247"/>
      <c r="I7" s="368" t="s">
        <v>30</v>
      </c>
      <c r="J7" s="214">
        <v>148965</v>
      </c>
      <c r="K7" s="275"/>
      <c r="L7" s="300"/>
      <c r="M7" s="425" t="s">
        <v>171</v>
      </c>
      <c r="N7" s="251"/>
      <c r="O7" s="368" t="s">
        <v>30</v>
      </c>
      <c r="P7" s="214">
        <v>-990731</v>
      </c>
      <c r="Q7" s="275"/>
      <c r="R7" s="300"/>
      <c r="S7" s="425" t="s">
        <v>171</v>
      </c>
    </row>
    <row r="8" spans="1:20" x14ac:dyDescent="0.3">
      <c r="A8" s="273"/>
      <c r="B8" s="272"/>
      <c r="C8" s="298"/>
      <c r="D8" s="251"/>
      <c r="E8" s="274"/>
      <c r="F8" s="367"/>
      <c r="G8" s="251"/>
      <c r="H8" s="251"/>
      <c r="I8" s="368"/>
      <c r="J8" s="251"/>
      <c r="K8" s="251"/>
      <c r="L8" s="367"/>
      <c r="M8" s="251"/>
      <c r="N8" s="251"/>
      <c r="O8" s="368"/>
      <c r="P8" s="251"/>
      <c r="Q8" s="251"/>
      <c r="R8" s="367"/>
      <c r="S8" s="251"/>
    </row>
    <row r="9" spans="1:20" ht="15" customHeight="1" x14ac:dyDescent="0.3">
      <c r="A9" s="273" t="s">
        <v>409</v>
      </c>
      <c r="B9" s="272"/>
      <c r="C9" s="626" t="s">
        <v>410</v>
      </c>
      <c r="D9" s="626"/>
      <c r="E9" s="626"/>
      <c r="F9" s="626"/>
      <c r="G9" s="626"/>
      <c r="H9" s="296"/>
      <c r="I9" s="626" t="s">
        <v>410</v>
      </c>
      <c r="J9" s="626"/>
      <c r="K9" s="626"/>
      <c r="L9" s="626"/>
      <c r="M9" s="626"/>
      <c r="N9" s="251"/>
      <c r="O9" s="626" t="s">
        <v>410</v>
      </c>
      <c r="P9" s="626"/>
      <c r="Q9" s="626"/>
      <c r="R9" s="626"/>
      <c r="S9" s="626"/>
    </row>
    <row r="10" spans="1:20" x14ac:dyDescent="0.3">
      <c r="A10" s="273" t="s">
        <v>411</v>
      </c>
      <c r="B10" s="272"/>
      <c r="C10" s="298"/>
      <c r="D10" s="214">
        <v>4882500</v>
      </c>
      <c r="E10" s="274"/>
      <c r="F10" s="367"/>
      <c r="G10" s="214">
        <v>1</v>
      </c>
      <c r="H10" s="251"/>
      <c r="I10" s="368"/>
      <c r="J10" s="214">
        <v>4877404</v>
      </c>
      <c r="K10" s="249"/>
      <c r="L10" s="301"/>
      <c r="M10" s="214">
        <v>1</v>
      </c>
      <c r="N10" s="251"/>
      <c r="O10" s="368"/>
      <c r="P10" s="214">
        <v>4877404</v>
      </c>
      <c r="Q10" s="249"/>
      <c r="R10" s="301"/>
      <c r="S10" s="214">
        <v>1</v>
      </c>
    </row>
    <row r="11" spans="1:20" x14ac:dyDescent="0.3">
      <c r="A11" s="273" t="s">
        <v>412</v>
      </c>
      <c r="B11" s="272"/>
      <c r="C11" s="298"/>
      <c r="D11" s="251"/>
      <c r="E11" s="274"/>
      <c r="F11" s="367"/>
      <c r="G11" s="251"/>
      <c r="H11" s="251"/>
      <c r="I11" s="368"/>
      <c r="J11" s="297"/>
      <c r="K11" s="251"/>
      <c r="L11" s="367"/>
      <c r="M11" s="297"/>
      <c r="N11" s="251"/>
      <c r="O11" s="368"/>
      <c r="P11" s="297"/>
      <c r="Q11" s="251"/>
      <c r="R11" s="367"/>
      <c r="S11" s="297"/>
    </row>
    <row r="12" spans="1:20" ht="13.9" customHeight="1" outlineLevel="1" x14ac:dyDescent="0.3">
      <c r="A12" s="273" t="s">
        <v>413</v>
      </c>
      <c r="B12" s="272"/>
      <c r="C12" s="564"/>
      <c r="D12" s="460">
        <v>284151.57560883998</v>
      </c>
      <c r="E12" s="565"/>
      <c r="F12" s="566"/>
      <c r="G12" s="460" t="s">
        <v>171</v>
      </c>
      <c r="H12" s="251"/>
      <c r="I12" s="504"/>
      <c r="J12" s="460">
        <v>593250</v>
      </c>
      <c r="K12" s="567"/>
      <c r="L12" s="568"/>
      <c r="M12" s="460" t="s">
        <v>171</v>
      </c>
      <c r="N12" s="251"/>
      <c r="O12" s="504"/>
      <c r="P12" s="460" t="s">
        <v>171</v>
      </c>
      <c r="Q12" s="567"/>
      <c r="R12" s="568"/>
      <c r="S12" s="460" t="s">
        <v>171</v>
      </c>
    </row>
    <row r="13" spans="1:20" x14ac:dyDescent="0.3">
      <c r="A13" s="273" t="s">
        <v>414</v>
      </c>
      <c r="B13" s="272"/>
      <c r="C13" s="298"/>
      <c r="D13" s="214">
        <v>5166651.5756088402</v>
      </c>
      <c r="E13" s="274"/>
      <c r="F13" s="367"/>
      <c r="G13" s="214">
        <v>1</v>
      </c>
      <c r="H13" s="251"/>
      <c r="I13" s="368"/>
      <c r="J13" s="214" t="s">
        <v>747</v>
      </c>
      <c r="K13" s="249"/>
      <c r="L13" s="301"/>
      <c r="M13" s="214">
        <v>1</v>
      </c>
      <c r="N13" s="251"/>
      <c r="O13" s="368"/>
      <c r="P13" s="214">
        <v>4877404</v>
      </c>
      <c r="Q13" s="249"/>
      <c r="R13" s="301"/>
      <c r="S13" s="214">
        <v>1</v>
      </c>
    </row>
    <row r="14" spans="1:20" x14ac:dyDescent="0.3">
      <c r="A14" s="273"/>
      <c r="B14" s="272"/>
      <c r="C14" s="298"/>
      <c r="D14" s="251"/>
      <c r="E14" s="274"/>
      <c r="F14" s="367"/>
      <c r="G14" s="251"/>
      <c r="H14" s="251"/>
      <c r="I14" s="368"/>
      <c r="J14" s="251"/>
      <c r="K14" s="251"/>
      <c r="L14" s="367"/>
      <c r="M14" s="251"/>
      <c r="N14" s="251"/>
      <c r="O14" s="368"/>
      <c r="P14" s="251"/>
      <c r="Q14" s="251"/>
      <c r="R14" s="367"/>
      <c r="S14" s="251"/>
    </row>
    <row r="15" spans="1:20" ht="15" customHeight="1" x14ac:dyDescent="0.3">
      <c r="A15" s="276" t="s">
        <v>723</v>
      </c>
      <c r="B15" s="272"/>
      <c r="C15" s="626" t="s">
        <v>415</v>
      </c>
      <c r="D15" s="626"/>
      <c r="E15" s="274"/>
      <c r="F15" s="367"/>
      <c r="G15" s="366"/>
      <c r="H15" s="296"/>
      <c r="I15" s="626" t="s">
        <v>415</v>
      </c>
      <c r="J15" s="626"/>
      <c r="K15" s="296"/>
      <c r="L15" s="302"/>
      <c r="M15" s="366"/>
      <c r="N15" s="274"/>
      <c r="O15" s="626" t="s">
        <v>415</v>
      </c>
      <c r="P15" s="626"/>
      <c r="Q15" s="296"/>
      <c r="R15" s="302"/>
      <c r="S15" s="366"/>
    </row>
    <row r="16" spans="1:20" x14ac:dyDescent="0.3">
      <c r="A16" s="273" t="s">
        <v>204</v>
      </c>
      <c r="B16" s="272"/>
      <c r="C16" s="298" t="s">
        <v>30</v>
      </c>
      <c r="D16" s="295">
        <v>23.64</v>
      </c>
      <c r="E16" s="277"/>
      <c r="F16" s="298" t="s">
        <v>30</v>
      </c>
      <c r="G16" s="295">
        <v>23.64</v>
      </c>
      <c r="H16" s="295"/>
      <c r="I16" s="299" t="s">
        <v>30</v>
      </c>
      <c r="J16" s="295">
        <v>30.54</v>
      </c>
      <c r="K16" s="295"/>
      <c r="L16" s="298" t="s">
        <v>30</v>
      </c>
      <c r="M16" s="295">
        <v>30.54</v>
      </c>
      <c r="N16" s="295"/>
      <c r="O16" s="299" t="s">
        <v>30</v>
      </c>
      <c r="P16" s="295">
        <v>-203.13</v>
      </c>
      <c r="Q16" s="295"/>
      <c r="R16" s="298" t="s">
        <v>30</v>
      </c>
      <c r="S16" s="295">
        <v>-203.13</v>
      </c>
    </row>
    <row r="17" spans="1:19" x14ac:dyDescent="0.3">
      <c r="A17" s="273" t="s">
        <v>205</v>
      </c>
      <c r="B17" s="272"/>
      <c r="C17" s="298" t="s">
        <v>30</v>
      </c>
      <c r="D17" s="295">
        <v>22.34</v>
      </c>
      <c r="E17" s="277"/>
      <c r="F17" s="298" t="s">
        <v>30</v>
      </c>
      <c r="G17" s="295">
        <v>22.34</v>
      </c>
      <c r="H17" s="295"/>
      <c r="I17" s="299" t="s">
        <v>30</v>
      </c>
      <c r="J17" s="295" t="s">
        <v>746</v>
      </c>
      <c r="K17" s="295"/>
      <c r="L17" s="298" t="s">
        <v>30</v>
      </c>
      <c r="M17" s="295" t="s">
        <v>746</v>
      </c>
      <c r="N17" s="295"/>
      <c r="O17" s="299" t="s">
        <v>30</v>
      </c>
      <c r="P17" s="295">
        <v>-203.13</v>
      </c>
      <c r="Q17" s="295"/>
      <c r="R17" s="298" t="s">
        <v>30</v>
      </c>
      <c r="S17" s="295">
        <v>-203.13</v>
      </c>
    </row>
    <row r="18" spans="1:19" x14ac:dyDescent="0.3">
      <c r="E18" s="2"/>
      <c r="F18" s="226"/>
    </row>
    <row r="19" spans="1:19" x14ac:dyDescent="0.3">
      <c r="E19" s="2"/>
      <c r="F19" s="226"/>
    </row>
    <row r="20" spans="1:19" x14ac:dyDescent="0.3">
      <c r="E20" s="2"/>
      <c r="F20" s="226"/>
    </row>
  </sheetData>
  <mergeCells count="16">
    <mergeCell ref="O3:S3"/>
    <mergeCell ref="O5:S5"/>
    <mergeCell ref="C3:G3"/>
    <mergeCell ref="O9:S9"/>
    <mergeCell ref="C9:G9"/>
    <mergeCell ref="I3:M3"/>
    <mergeCell ref="I4:J4"/>
    <mergeCell ref="I5:M5"/>
    <mergeCell ref="I9:M9"/>
    <mergeCell ref="C15:D15"/>
    <mergeCell ref="O15:P15"/>
    <mergeCell ref="F4:G4"/>
    <mergeCell ref="C4:D4"/>
    <mergeCell ref="C5:G5"/>
    <mergeCell ref="O4:P4"/>
    <mergeCell ref="I15:J15"/>
  </mergeCells>
  <phoneticPr fontId="63"/>
  <hyperlinks>
    <hyperlink ref="A1" location="Notes_EarningsPerShare_Reconciliations" display="Notes_EarningsPerShare_Reconciliations" xr:uid="{00000000-0004-0000-33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6"/>
  <sheetViews>
    <sheetView workbookViewId="0">
      <selection activeCell="A25" sqref="A25"/>
    </sheetView>
  </sheetViews>
  <sheetFormatPr defaultColWidth="9.08203125" defaultRowHeight="14" outlineLevelCol="1" x14ac:dyDescent="0.3"/>
  <cols>
    <col min="1" max="1" width="50.75" style="16" customWidth="1"/>
    <col min="2" max="2" width="3" style="16" customWidth="1"/>
    <col min="3" max="3" width="2.75" style="16" customWidth="1"/>
    <col min="4" max="4" width="11.75" style="17" customWidth="1"/>
    <col min="5" max="5" width="2.25" style="16" customWidth="1"/>
    <col min="6" max="6" width="2.75" style="16" customWidth="1"/>
    <col min="7" max="7" width="14.75" style="16" customWidth="1"/>
    <col min="8" max="8" width="2.75" style="16" customWidth="1"/>
    <col min="9" max="9" width="1.75" style="16" customWidth="1"/>
    <col min="10" max="10" width="11.75" style="16" customWidth="1"/>
    <col min="11" max="11" width="2.75" style="16" customWidth="1"/>
    <col min="12" max="12" width="1.75" style="16" customWidth="1"/>
    <col min="13" max="13" width="14.75" style="16" customWidth="1"/>
    <col min="14" max="14" width="2.75" style="16" hidden="1" customWidth="1" outlineLevel="1"/>
    <col min="15" max="15" width="1.75" style="17" hidden="1" customWidth="1" outlineLevel="1"/>
    <col min="16" max="16" width="11.75" style="16" hidden="1" customWidth="1" outlineLevel="1"/>
    <col min="17" max="17" width="2.08203125" style="16" hidden="1" customWidth="1" outlineLevel="1"/>
    <col min="18" max="18" width="1.75" style="17" hidden="1" customWidth="1" outlineLevel="1"/>
    <col min="19" max="19" width="14.75" style="16" hidden="1" customWidth="1" outlineLevel="1"/>
    <col min="20" max="20" width="9.08203125" style="16" collapsed="1"/>
    <col min="21" max="16384" width="9.08203125" style="16"/>
  </cols>
  <sheetData>
    <row r="1" spans="1:19" ht="17.5" x14ac:dyDescent="0.35">
      <c r="A1" s="22" t="s">
        <v>416</v>
      </c>
      <c r="B1" s="22"/>
    </row>
    <row r="2" spans="1:19" x14ac:dyDescent="0.3">
      <c r="A2" s="23"/>
      <c r="B2" s="23"/>
    </row>
    <row r="3" spans="1:19" s="19" customFormat="1" ht="11.25" customHeight="1" x14ac:dyDescent="0.25">
      <c r="A3" s="201"/>
      <c r="B3" s="201"/>
      <c r="C3" s="630" t="s">
        <v>231</v>
      </c>
      <c r="D3" s="630"/>
      <c r="E3" s="630"/>
      <c r="F3" s="630"/>
      <c r="G3" s="630"/>
      <c r="H3" s="630"/>
      <c r="I3" s="630"/>
      <c r="J3" s="630"/>
      <c r="K3" s="630"/>
      <c r="L3" s="630"/>
      <c r="M3" s="630"/>
      <c r="N3" s="630"/>
      <c r="O3" s="630"/>
      <c r="P3" s="630"/>
      <c r="Q3" s="630"/>
      <c r="R3" s="630"/>
      <c r="S3" s="630"/>
    </row>
    <row r="4" spans="1:19" s="19" customFormat="1" ht="11.25" customHeight="1" x14ac:dyDescent="0.25">
      <c r="A4" s="201"/>
      <c r="B4" s="201"/>
      <c r="C4" s="612">
        <v>2021</v>
      </c>
      <c r="D4" s="612"/>
      <c r="E4" s="612"/>
      <c r="F4" s="612"/>
      <c r="G4" s="612"/>
      <c r="H4" s="408"/>
      <c r="I4" s="612">
        <v>2020</v>
      </c>
      <c r="J4" s="612"/>
      <c r="K4" s="612"/>
      <c r="L4" s="612"/>
      <c r="M4" s="612"/>
      <c r="N4" s="409"/>
      <c r="O4" s="612">
        <v>2019</v>
      </c>
      <c r="P4" s="612"/>
      <c r="Q4" s="612"/>
      <c r="R4" s="612"/>
      <c r="S4" s="612"/>
    </row>
    <row r="5" spans="1:19" s="19" customFormat="1" ht="11.25" customHeight="1" x14ac:dyDescent="0.25">
      <c r="A5" s="201"/>
      <c r="B5" s="201"/>
      <c r="C5" s="648" t="s">
        <v>275</v>
      </c>
      <c r="D5" s="648"/>
      <c r="E5" s="405"/>
      <c r="F5" s="648" t="s">
        <v>644</v>
      </c>
      <c r="G5" s="648"/>
      <c r="H5" s="405"/>
      <c r="I5" s="648" t="s">
        <v>646</v>
      </c>
      <c r="J5" s="648"/>
      <c r="K5" s="405"/>
      <c r="L5" s="648" t="s">
        <v>644</v>
      </c>
      <c r="M5" s="648"/>
      <c r="N5" s="405"/>
      <c r="O5" s="648" t="s">
        <v>645</v>
      </c>
      <c r="P5" s="648"/>
      <c r="Q5" s="405"/>
      <c r="R5" s="648" t="s">
        <v>644</v>
      </c>
      <c r="S5" s="648"/>
    </row>
    <row r="6" spans="1:19" s="19" customFormat="1" ht="13.5" customHeight="1" x14ac:dyDescent="0.3">
      <c r="A6" s="329" t="s">
        <v>677</v>
      </c>
      <c r="B6" s="329"/>
      <c r="C6" s="94" t="s">
        <v>30</v>
      </c>
      <c r="D6" s="450">
        <v>-746588</v>
      </c>
      <c r="E6" s="2"/>
      <c r="F6" s="94" t="s">
        <v>30</v>
      </c>
      <c r="G6" s="450">
        <v>-759185</v>
      </c>
      <c r="H6" s="236"/>
      <c r="I6" s="289" t="s">
        <v>30</v>
      </c>
      <c r="J6" s="427">
        <v>-668380</v>
      </c>
      <c r="K6" s="175"/>
      <c r="L6" s="289" t="s">
        <v>30</v>
      </c>
      <c r="M6" s="427">
        <v>-644499</v>
      </c>
      <c r="N6" s="2"/>
      <c r="O6" s="289" t="s">
        <v>30</v>
      </c>
      <c r="P6" s="427">
        <v>-150531</v>
      </c>
      <c r="Q6" s="175"/>
      <c r="R6" s="289" t="s">
        <v>30</v>
      </c>
      <c r="S6" s="427">
        <v>-145600</v>
      </c>
    </row>
  </sheetData>
  <mergeCells count="10">
    <mergeCell ref="F5:G5"/>
    <mergeCell ref="O5:P5"/>
    <mergeCell ref="R5:S5"/>
    <mergeCell ref="C5:D5"/>
    <mergeCell ref="C3:S3"/>
    <mergeCell ref="O4:S4"/>
    <mergeCell ref="C4:G4"/>
    <mergeCell ref="I4:M4"/>
    <mergeCell ref="I5:J5"/>
    <mergeCell ref="L5:M5"/>
  </mergeCells>
  <phoneticPr fontId="63"/>
  <hyperlinks>
    <hyperlink ref="A1" location="Notes_FinancialInstruments_CarryingAmount" display="Notes_FinancialInstruments_CarryingAmount" xr:uid="{00000000-0004-0000-3400-000000000000}"/>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85961485641044"/>
  </sheetPr>
  <dimension ref="A1:N39"/>
  <sheetViews>
    <sheetView workbookViewId="0">
      <selection activeCell="A25" sqref="A25"/>
    </sheetView>
  </sheetViews>
  <sheetFormatPr defaultColWidth="9.08203125" defaultRowHeight="14" outlineLevelRow="1" x14ac:dyDescent="0.3"/>
  <cols>
    <col min="1" max="1" width="65.75" style="21" customWidth="1"/>
    <col min="2" max="2" width="2.75" style="17" customWidth="1"/>
    <col min="3" max="3" width="1.75" style="17" customWidth="1"/>
    <col min="4" max="4" width="10.75" style="16" customWidth="1"/>
    <col min="5" max="5" width="2.75" style="17" customWidth="1"/>
    <col min="6" max="6" width="1.75" style="17" customWidth="1"/>
    <col min="7" max="7" width="10.75" style="16" customWidth="1"/>
    <col min="8" max="8" width="2.75" style="17" customWidth="1"/>
    <col min="9" max="9" width="1.75" style="17" customWidth="1"/>
    <col min="10" max="10" width="10.75" style="16" customWidth="1"/>
    <col min="11" max="11" width="2.75" style="17" customWidth="1"/>
    <col min="12" max="12" width="1.75" style="17" customWidth="1"/>
    <col min="13" max="13" width="10.75" style="16" customWidth="1"/>
    <col min="14" max="14" width="1.75" style="16" customWidth="1"/>
    <col min="15" max="16384" width="9.08203125" style="16"/>
  </cols>
  <sheetData>
    <row r="1" spans="1:14" ht="17.5" x14ac:dyDescent="0.3">
      <c r="A1" s="15" t="s">
        <v>417</v>
      </c>
    </row>
    <row r="2" spans="1:14" x14ac:dyDescent="0.3">
      <c r="A2" s="134"/>
      <c r="B2" s="108"/>
      <c r="C2" s="108"/>
      <c r="D2" s="41"/>
      <c r="E2" s="108"/>
      <c r="F2" s="108"/>
      <c r="G2" s="41"/>
      <c r="H2" s="108"/>
      <c r="I2" s="108"/>
      <c r="J2" s="41"/>
      <c r="K2" s="108"/>
      <c r="L2" s="108"/>
      <c r="M2" s="41"/>
      <c r="N2" s="41"/>
    </row>
    <row r="3" spans="1:14" s="41" customFormat="1" ht="11.25" customHeight="1" x14ac:dyDescent="0.25">
      <c r="A3" s="201"/>
      <c r="B3" s="201"/>
      <c r="C3" s="630" t="s">
        <v>231</v>
      </c>
      <c r="D3" s="630"/>
      <c r="E3" s="630"/>
      <c r="F3" s="630"/>
      <c r="G3" s="630"/>
      <c r="H3" s="630"/>
      <c r="I3" s="630"/>
      <c r="J3" s="630"/>
      <c r="K3" s="630"/>
      <c r="L3" s="630"/>
      <c r="M3" s="630"/>
      <c r="N3" s="278"/>
    </row>
    <row r="4" spans="1:14" s="41" customFormat="1" ht="11.25" customHeight="1" x14ac:dyDescent="0.25">
      <c r="A4" s="361"/>
      <c r="B4" s="201"/>
      <c r="C4" s="649" t="s">
        <v>418</v>
      </c>
      <c r="D4" s="649"/>
      <c r="E4" s="361"/>
      <c r="F4" s="649" t="s">
        <v>419</v>
      </c>
      <c r="G4" s="649"/>
      <c r="H4" s="361"/>
      <c r="I4" s="649" t="s">
        <v>420</v>
      </c>
      <c r="J4" s="649"/>
      <c r="K4" s="361"/>
      <c r="L4" s="649" t="s">
        <v>717</v>
      </c>
      <c r="M4" s="649"/>
      <c r="N4" s="361"/>
    </row>
    <row r="5" spans="1:14" s="20" customFormat="1" ht="13" x14ac:dyDescent="0.3">
      <c r="A5" s="226" t="s">
        <v>815</v>
      </c>
      <c r="B5" s="226"/>
      <c r="C5" s="226"/>
      <c r="D5" s="227"/>
      <c r="E5" s="226"/>
      <c r="F5" s="227"/>
      <c r="G5" s="227"/>
      <c r="H5" s="226"/>
      <c r="I5" s="226"/>
      <c r="J5" s="227"/>
      <c r="K5" s="226"/>
      <c r="L5" s="226"/>
      <c r="M5" s="172"/>
      <c r="N5" s="172"/>
    </row>
    <row r="6" spans="1:14" s="20" customFormat="1" ht="13" x14ac:dyDescent="0.3">
      <c r="A6" s="110" t="s">
        <v>421</v>
      </c>
      <c r="B6" s="110"/>
      <c r="C6" s="226"/>
      <c r="D6" s="227"/>
      <c r="E6" s="226"/>
      <c r="F6" s="227"/>
      <c r="G6" s="227"/>
      <c r="H6" s="226"/>
      <c r="I6" s="226"/>
      <c r="J6" s="227"/>
      <c r="K6" s="226"/>
      <c r="L6" s="226"/>
      <c r="M6" s="172"/>
      <c r="N6" s="172"/>
    </row>
    <row r="7" spans="1:14" s="20" customFormat="1" ht="13" x14ac:dyDescent="0.3">
      <c r="A7" s="112" t="s">
        <v>254</v>
      </c>
      <c r="B7" s="112"/>
      <c r="C7" s="226" t="s">
        <v>30</v>
      </c>
      <c r="D7" s="231" t="s">
        <v>171</v>
      </c>
      <c r="E7" s="226"/>
      <c r="F7" s="227" t="s">
        <v>30</v>
      </c>
      <c r="G7" s="231" t="s">
        <v>171</v>
      </c>
      <c r="H7" s="226"/>
      <c r="I7" s="226" t="s">
        <v>30</v>
      </c>
      <c r="J7" s="231">
        <v>349244</v>
      </c>
      <c r="K7" s="226"/>
      <c r="L7" s="227" t="s">
        <v>30</v>
      </c>
      <c r="M7" s="231" t="s">
        <v>171</v>
      </c>
      <c r="N7" s="279"/>
    </row>
    <row r="8" spans="1:14" s="20" customFormat="1" ht="13" outlineLevel="1" x14ac:dyDescent="0.3">
      <c r="A8" s="112" t="s">
        <v>359</v>
      </c>
      <c r="B8" s="112"/>
      <c r="C8" s="226"/>
      <c r="D8" s="231" t="s">
        <v>171</v>
      </c>
      <c r="E8" s="226"/>
      <c r="F8" s="227"/>
      <c r="G8" s="231" t="s">
        <v>171</v>
      </c>
      <c r="H8" s="226"/>
      <c r="I8" s="226"/>
      <c r="J8" s="231">
        <v>2089402</v>
      </c>
      <c r="K8" s="226"/>
      <c r="L8" s="227"/>
      <c r="M8" s="231" t="s">
        <v>171</v>
      </c>
      <c r="N8" s="279"/>
    </row>
    <row r="9" spans="1:14" s="20" customFormat="1" ht="13" x14ac:dyDescent="0.3">
      <c r="A9" s="101" t="s">
        <v>265</v>
      </c>
      <c r="B9" s="101"/>
      <c r="C9" s="226"/>
      <c r="D9" s="236" t="s">
        <v>171</v>
      </c>
      <c r="E9" s="226"/>
      <c r="F9" s="227"/>
      <c r="G9" s="236" t="s">
        <v>171</v>
      </c>
      <c r="H9" s="226"/>
      <c r="I9" s="226"/>
      <c r="J9" s="236">
        <v>121308</v>
      </c>
      <c r="K9" s="226"/>
      <c r="L9" s="227"/>
      <c r="M9" s="236" t="s">
        <v>171</v>
      </c>
      <c r="N9" s="280"/>
    </row>
    <row r="10" spans="1:14" s="20" customFormat="1" ht="13.5" thickBot="1" x14ac:dyDescent="0.35">
      <c r="A10" s="110" t="s">
        <v>72</v>
      </c>
      <c r="B10" s="101"/>
      <c r="C10" s="237" t="s">
        <v>30</v>
      </c>
      <c r="D10" s="238" t="s">
        <v>171</v>
      </c>
      <c r="E10" s="226"/>
      <c r="F10" s="263" t="s">
        <v>30</v>
      </c>
      <c r="G10" s="238" t="s">
        <v>171</v>
      </c>
      <c r="H10" s="226"/>
      <c r="I10" s="237" t="s">
        <v>30</v>
      </c>
      <c r="J10" s="238">
        <v>2559954</v>
      </c>
      <c r="K10" s="226"/>
      <c r="L10" s="263" t="s">
        <v>30</v>
      </c>
      <c r="M10" s="238" t="s">
        <v>171</v>
      </c>
      <c r="N10" s="280"/>
    </row>
    <row r="11" spans="1:14" s="20" customFormat="1" ht="13.5" thickTop="1" x14ac:dyDescent="0.3">
      <c r="A11" s="109"/>
      <c r="B11" s="109"/>
      <c r="N11" s="279"/>
    </row>
    <row r="12" spans="1:14" s="20" customFormat="1" ht="13" x14ac:dyDescent="0.3">
      <c r="A12" s="226" t="s">
        <v>715</v>
      </c>
      <c r="B12" s="226"/>
      <c r="C12" s="226"/>
      <c r="D12" s="227"/>
      <c r="E12" s="226"/>
      <c r="F12" s="227"/>
      <c r="G12" s="227"/>
      <c r="H12" s="226"/>
      <c r="I12" s="226"/>
      <c r="J12" s="227"/>
      <c r="K12" s="226"/>
      <c r="L12" s="226"/>
      <c r="M12" s="172"/>
      <c r="N12" s="172"/>
    </row>
    <row r="13" spans="1:14" s="20" customFormat="1" ht="13" x14ac:dyDescent="0.3">
      <c r="A13" s="110" t="s">
        <v>421</v>
      </c>
      <c r="B13" s="110"/>
      <c r="C13" s="226"/>
      <c r="D13" s="227"/>
      <c r="E13" s="226"/>
      <c r="F13" s="227"/>
      <c r="G13" s="227"/>
      <c r="H13" s="226"/>
      <c r="I13" s="226"/>
      <c r="J13" s="227"/>
      <c r="K13" s="226"/>
      <c r="L13" s="226"/>
      <c r="M13" s="172"/>
      <c r="N13" s="172"/>
    </row>
    <row r="14" spans="1:14" s="20" customFormat="1" ht="13" x14ac:dyDescent="0.3">
      <c r="A14" s="112" t="s">
        <v>254</v>
      </c>
      <c r="B14" s="112"/>
      <c r="C14" s="226" t="s">
        <v>30</v>
      </c>
      <c r="D14" s="231" t="s">
        <v>171</v>
      </c>
      <c r="E14" s="226"/>
      <c r="F14" s="227" t="s">
        <v>30</v>
      </c>
      <c r="G14" s="231" t="s">
        <v>171</v>
      </c>
      <c r="H14" s="226"/>
      <c r="I14" s="226" t="s">
        <v>30</v>
      </c>
      <c r="J14" s="231">
        <v>353425</v>
      </c>
      <c r="K14" s="226"/>
      <c r="L14" s="227" t="s">
        <v>30</v>
      </c>
      <c r="M14" s="231" t="s">
        <v>171</v>
      </c>
      <c r="N14" s="172"/>
    </row>
    <row r="15" spans="1:14" s="20" customFormat="1" ht="13" x14ac:dyDescent="0.3">
      <c r="A15" s="112" t="s">
        <v>359</v>
      </c>
      <c r="B15" s="112"/>
      <c r="C15" s="226"/>
      <c r="D15" s="231" t="s">
        <v>171</v>
      </c>
      <c r="E15" s="226"/>
      <c r="F15" s="227"/>
      <c r="G15" s="231" t="s">
        <v>171</v>
      </c>
      <c r="H15" s="226"/>
      <c r="I15" s="226"/>
      <c r="J15" s="231">
        <v>1955354</v>
      </c>
      <c r="K15" s="226"/>
      <c r="L15" s="227"/>
      <c r="M15" s="231" t="s">
        <v>171</v>
      </c>
      <c r="N15" s="279"/>
    </row>
    <row r="16" spans="1:14" s="20" customFormat="1" ht="13" x14ac:dyDescent="0.3">
      <c r="A16" s="101" t="s">
        <v>265</v>
      </c>
      <c r="B16" s="101"/>
      <c r="C16" s="226"/>
      <c r="D16" s="236" t="s">
        <v>171</v>
      </c>
      <c r="E16" s="226"/>
      <c r="F16" s="227"/>
      <c r="G16" s="236" t="s">
        <v>171</v>
      </c>
      <c r="H16" s="226"/>
      <c r="I16" s="226"/>
      <c r="J16" s="236">
        <v>137351</v>
      </c>
      <c r="K16" s="226"/>
      <c r="L16" s="227"/>
      <c r="M16" s="236" t="s">
        <v>171</v>
      </c>
      <c r="N16" s="280"/>
    </row>
    <row r="17" spans="1:13" s="20" customFormat="1" ht="13.5" thickBot="1" x14ac:dyDescent="0.35">
      <c r="A17" s="110" t="s">
        <v>72</v>
      </c>
      <c r="B17" s="101"/>
      <c r="C17" s="237" t="s">
        <v>30</v>
      </c>
      <c r="D17" s="238" t="s">
        <v>171</v>
      </c>
      <c r="E17" s="226"/>
      <c r="F17" s="263" t="s">
        <v>30</v>
      </c>
      <c r="G17" s="238" t="s">
        <v>171</v>
      </c>
      <c r="H17" s="226"/>
      <c r="I17" s="237" t="s">
        <v>30</v>
      </c>
      <c r="J17" s="238">
        <v>2446130</v>
      </c>
      <c r="K17" s="226"/>
      <c r="L17" s="263" t="s">
        <v>30</v>
      </c>
      <c r="M17" s="238" t="s">
        <v>171</v>
      </c>
    </row>
    <row r="18" spans="1:13" s="20" customFormat="1" ht="13.5" thickTop="1" x14ac:dyDescent="0.3">
      <c r="A18" s="109"/>
      <c r="B18" s="109"/>
    </row>
    <row r="19" spans="1:13" s="20" customFormat="1" ht="13" x14ac:dyDescent="0.3">
      <c r="A19" s="226" t="s">
        <v>640</v>
      </c>
      <c r="B19" s="226"/>
      <c r="C19" s="226"/>
      <c r="D19" s="231"/>
      <c r="E19" s="226"/>
      <c r="F19" s="227"/>
      <c r="G19" s="231"/>
      <c r="H19" s="226"/>
      <c r="I19" s="226"/>
      <c r="J19" s="231"/>
      <c r="K19" s="226"/>
      <c r="L19" s="227"/>
      <c r="M19" s="421"/>
    </row>
    <row r="20" spans="1:13" s="20" customFormat="1" ht="13" x14ac:dyDescent="0.3">
      <c r="A20" s="109" t="s">
        <v>421</v>
      </c>
      <c r="B20" s="226"/>
      <c r="C20" s="226"/>
      <c r="D20" s="231"/>
      <c r="E20" s="226"/>
      <c r="F20" s="227"/>
      <c r="G20" s="231"/>
      <c r="H20" s="226"/>
      <c r="I20" s="226"/>
      <c r="J20" s="231"/>
      <c r="K20" s="226"/>
      <c r="L20" s="227"/>
      <c r="M20" s="421"/>
    </row>
    <row r="21" spans="1:13" s="20" customFormat="1" ht="13" x14ac:dyDescent="0.3">
      <c r="A21" s="101" t="s">
        <v>254</v>
      </c>
      <c r="B21" s="110"/>
      <c r="C21" s="226" t="s">
        <v>30</v>
      </c>
      <c r="D21" s="231" t="s">
        <v>171</v>
      </c>
      <c r="E21" s="226"/>
      <c r="F21" s="227" t="s">
        <v>30</v>
      </c>
      <c r="G21" s="231" t="s">
        <v>171</v>
      </c>
      <c r="H21" s="226"/>
      <c r="I21" s="226" t="s">
        <v>30</v>
      </c>
      <c r="J21" s="231">
        <v>359376</v>
      </c>
      <c r="K21" s="226"/>
      <c r="L21" s="227" t="s">
        <v>30</v>
      </c>
      <c r="M21" s="421">
        <v>3165</v>
      </c>
    </row>
    <row r="22" spans="1:13" s="20" customFormat="1" ht="13" x14ac:dyDescent="0.3">
      <c r="A22" s="112" t="s">
        <v>359</v>
      </c>
      <c r="B22" s="112"/>
      <c r="D22" s="236" t="s">
        <v>171</v>
      </c>
      <c r="E22" s="226"/>
      <c r="F22" s="227"/>
      <c r="G22" s="236" t="s">
        <v>171</v>
      </c>
      <c r="H22" s="226"/>
      <c r="I22" s="226"/>
      <c r="J22" s="236">
        <v>1824095</v>
      </c>
      <c r="K22" s="226"/>
      <c r="L22" s="227"/>
      <c r="M22" s="428">
        <v>20979</v>
      </c>
    </row>
    <row r="23" spans="1:13" s="20" customFormat="1" ht="13" x14ac:dyDescent="0.3">
      <c r="A23" s="101" t="s">
        <v>265</v>
      </c>
      <c r="B23" s="101"/>
      <c r="C23" s="226"/>
      <c r="D23" s="236" t="s">
        <v>171</v>
      </c>
      <c r="E23" s="226"/>
      <c r="F23" s="227"/>
      <c r="G23" s="236" t="s">
        <v>171</v>
      </c>
      <c r="H23" s="226"/>
      <c r="I23" s="226"/>
      <c r="J23" s="236">
        <v>153458</v>
      </c>
      <c r="K23" s="226"/>
      <c r="L23" s="227"/>
      <c r="M23" s="428">
        <v>38922</v>
      </c>
    </row>
    <row r="24" spans="1:13" s="20" customFormat="1" ht="13" x14ac:dyDescent="0.3">
      <c r="A24" s="112" t="s">
        <v>260</v>
      </c>
      <c r="B24" s="109"/>
      <c r="C24" s="226"/>
      <c r="D24" s="236" t="s">
        <v>171</v>
      </c>
      <c r="E24" s="226"/>
      <c r="F24" s="227"/>
      <c r="G24" s="236" t="s">
        <v>171</v>
      </c>
      <c r="H24" s="226"/>
      <c r="I24" s="226"/>
      <c r="J24" s="236">
        <v>8639</v>
      </c>
      <c r="K24" s="226"/>
      <c r="L24" s="227"/>
      <c r="M24" s="428">
        <v>145</v>
      </c>
    </row>
    <row r="25" spans="1:13" s="20" customFormat="1" ht="13.5" thickBot="1" x14ac:dyDescent="0.35">
      <c r="A25" s="462" t="s">
        <v>72</v>
      </c>
      <c r="B25" s="137"/>
      <c r="C25" s="237" t="s">
        <v>30</v>
      </c>
      <c r="D25" s="238" t="s">
        <v>171</v>
      </c>
      <c r="E25" s="226"/>
      <c r="F25" s="263" t="s">
        <v>30</v>
      </c>
      <c r="G25" s="238" t="s">
        <v>171</v>
      </c>
      <c r="H25" s="226"/>
      <c r="I25" s="237" t="s">
        <v>30</v>
      </c>
      <c r="J25" s="238">
        <v>2345568</v>
      </c>
      <c r="K25" s="226"/>
      <c r="L25" s="263" t="s">
        <v>30</v>
      </c>
      <c r="M25" s="429">
        <v>63211</v>
      </c>
    </row>
    <row r="26" spans="1:13" s="20" customFormat="1" ht="13.5" thickTop="1" x14ac:dyDescent="0.3"/>
    <row r="27" spans="1:13" s="20" customFormat="1" ht="13" x14ac:dyDescent="0.3"/>
    <row r="28" spans="1:13" s="20" customFormat="1" ht="13.4" customHeight="1" x14ac:dyDescent="0.3"/>
    <row r="29" spans="1:13" s="20" customFormat="1" ht="13.4" customHeight="1" x14ac:dyDescent="0.3">
      <c r="A29" s="182"/>
      <c r="B29" s="137"/>
      <c r="C29" s="137"/>
      <c r="E29" s="137"/>
      <c r="F29" s="137"/>
      <c r="H29" s="137"/>
      <c r="I29" s="137"/>
      <c r="K29" s="137"/>
      <c r="L29" s="137"/>
    </row>
    <row r="30" spans="1:13" s="20" customFormat="1" ht="13.4" customHeight="1" x14ac:dyDescent="0.3">
      <c r="A30" s="182"/>
      <c r="B30" s="137"/>
      <c r="C30" s="137"/>
      <c r="E30" s="137"/>
      <c r="F30" s="137"/>
      <c r="H30" s="137"/>
      <c r="I30" s="137"/>
      <c r="K30" s="137"/>
      <c r="L30" s="137"/>
    </row>
    <row r="31" spans="1:13" s="20" customFormat="1" ht="13" x14ac:dyDescent="0.3">
      <c r="A31" s="182"/>
      <c r="B31" s="137"/>
      <c r="C31" s="137"/>
      <c r="E31" s="137"/>
      <c r="F31" s="137"/>
      <c r="H31" s="137"/>
      <c r="I31" s="137"/>
      <c r="K31" s="137"/>
      <c r="L31" s="137"/>
    </row>
    <row r="32" spans="1:13" s="20" customFormat="1" ht="13" x14ac:dyDescent="0.3">
      <c r="A32" s="182"/>
      <c r="B32" s="137"/>
      <c r="C32" s="137"/>
      <c r="E32" s="137"/>
      <c r="F32" s="137"/>
      <c r="H32" s="137"/>
      <c r="I32" s="137"/>
      <c r="K32" s="137"/>
      <c r="L32" s="137"/>
    </row>
    <row r="33" spans="1:12" s="20" customFormat="1" ht="13" x14ac:dyDescent="0.3">
      <c r="A33" s="182"/>
      <c r="B33" s="137"/>
      <c r="C33" s="137"/>
      <c r="E33" s="137"/>
      <c r="F33" s="137"/>
      <c r="H33" s="137"/>
      <c r="I33" s="137"/>
      <c r="K33" s="137"/>
      <c r="L33" s="137"/>
    </row>
    <row r="34" spans="1:12" s="20" customFormat="1" ht="13" x14ac:dyDescent="0.3">
      <c r="A34" s="182"/>
      <c r="B34" s="137"/>
      <c r="C34" s="137"/>
      <c r="E34" s="137"/>
      <c r="F34" s="137"/>
      <c r="H34" s="137"/>
      <c r="I34" s="137"/>
      <c r="K34" s="137"/>
      <c r="L34" s="137"/>
    </row>
    <row r="35" spans="1:12" s="20" customFormat="1" ht="13" x14ac:dyDescent="0.3">
      <c r="A35" s="182"/>
      <c r="B35" s="137"/>
      <c r="C35" s="137"/>
      <c r="E35" s="137"/>
      <c r="F35" s="137"/>
      <c r="H35" s="137"/>
      <c r="I35" s="137"/>
      <c r="K35" s="137"/>
      <c r="L35" s="137"/>
    </row>
    <row r="36" spans="1:12" s="20" customFormat="1" ht="13" x14ac:dyDescent="0.3">
      <c r="A36" s="182"/>
      <c r="B36" s="137"/>
      <c r="C36" s="137"/>
      <c r="E36" s="137"/>
      <c r="F36" s="137"/>
      <c r="H36" s="137"/>
      <c r="I36" s="137"/>
      <c r="K36" s="137"/>
      <c r="L36" s="137"/>
    </row>
    <row r="37" spans="1:12" s="20" customFormat="1" ht="13" x14ac:dyDescent="0.3">
      <c r="A37" s="182"/>
      <c r="B37" s="137"/>
      <c r="C37" s="137"/>
      <c r="E37" s="137"/>
      <c r="F37" s="137"/>
      <c r="H37" s="137"/>
      <c r="I37" s="137"/>
      <c r="K37" s="137"/>
      <c r="L37" s="137"/>
    </row>
    <row r="38" spans="1:12" s="20" customFormat="1" ht="13" x14ac:dyDescent="0.3">
      <c r="A38" s="182"/>
      <c r="B38" s="137"/>
      <c r="C38" s="137"/>
      <c r="E38" s="137"/>
      <c r="F38" s="137"/>
      <c r="H38" s="137"/>
      <c r="I38" s="137"/>
      <c r="K38" s="137"/>
      <c r="L38" s="137"/>
    </row>
    <row r="39" spans="1:12" s="20" customFormat="1" ht="13" x14ac:dyDescent="0.3">
      <c r="A39" s="182"/>
      <c r="B39" s="137"/>
      <c r="C39" s="137"/>
      <c r="E39" s="137"/>
      <c r="F39" s="137"/>
      <c r="H39" s="137"/>
      <c r="I39" s="137"/>
      <c r="K39" s="137"/>
      <c r="L39" s="137"/>
    </row>
  </sheetData>
  <mergeCells count="5">
    <mergeCell ref="C3:M3"/>
    <mergeCell ref="I4:J4"/>
    <mergeCell ref="C4:D4"/>
    <mergeCell ref="L4:M4"/>
    <mergeCell ref="F4:G4"/>
  </mergeCells>
  <phoneticPr fontId="63"/>
  <hyperlinks>
    <hyperlink ref="A1" location="Notes_FairValue_NonRecurring" display="Notes_FairValue_NonRecurring" xr:uid="{00000000-0004-0000-3500-000000000000}"/>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Y136"/>
  <sheetViews>
    <sheetView showGridLines="0" topLeftCell="A156" zoomScale="90" zoomScaleNormal="90" workbookViewId="0">
      <selection activeCell="A25" sqref="A25"/>
    </sheetView>
  </sheetViews>
  <sheetFormatPr defaultColWidth="9.08203125" defaultRowHeight="16.5" x14ac:dyDescent="0.5"/>
  <cols>
    <col min="1" max="1" width="38.25" style="55" customWidth="1"/>
    <col min="2" max="2" width="36.25" style="55" customWidth="1"/>
    <col min="3" max="3" width="46.25" style="55" bestFit="1" customWidth="1"/>
    <col min="4" max="4" width="55.25" style="55" bestFit="1" customWidth="1"/>
    <col min="5" max="5" width="32.25" style="55" customWidth="1"/>
    <col min="6" max="6" width="22" style="55" customWidth="1"/>
    <col min="7" max="7" width="17.75" style="55" customWidth="1"/>
    <col min="8" max="8" width="28.25" style="55" customWidth="1"/>
    <col min="9" max="9" width="33.25" style="55" customWidth="1"/>
    <col min="10" max="11" width="19.75" style="55" customWidth="1"/>
    <col min="12" max="12" width="25.08203125" style="55" customWidth="1"/>
    <col min="13" max="13" width="17.25" style="55" customWidth="1"/>
    <col min="14" max="14" width="9.08203125" style="55" customWidth="1"/>
    <col min="15" max="16384" width="9.08203125" style="55"/>
  </cols>
  <sheetData>
    <row r="1" spans="1:25" s="87" customFormat="1" ht="52.5" customHeight="1" x14ac:dyDescent="0.5">
      <c r="B1" s="93"/>
      <c r="C1" s="93"/>
      <c r="D1" s="93"/>
      <c r="E1" s="93"/>
      <c r="F1" s="55"/>
      <c r="G1" s="55"/>
      <c r="H1" s="55"/>
      <c r="I1" s="55"/>
      <c r="J1" s="55"/>
      <c r="K1" s="55"/>
      <c r="L1" s="55"/>
      <c r="M1" s="55"/>
      <c r="N1" s="55"/>
      <c r="O1" s="55"/>
      <c r="P1" s="55"/>
      <c r="Q1" s="55"/>
      <c r="R1" s="55"/>
      <c r="S1" s="55"/>
      <c r="T1" s="55"/>
      <c r="U1" s="55"/>
      <c r="V1" s="55"/>
      <c r="W1" s="55"/>
      <c r="X1" s="55"/>
      <c r="Y1" s="55"/>
    </row>
    <row r="2" spans="1:25" s="83" customFormat="1" ht="22.5" x14ac:dyDescent="0.65">
      <c r="A2" s="92" t="s">
        <v>422</v>
      </c>
      <c r="B2" s="91"/>
      <c r="C2" s="91"/>
      <c r="D2" s="91"/>
      <c r="E2" s="91"/>
      <c r="F2" s="55"/>
      <c r="G2" s="55"/>
      <c r="H2" s="55"/>
      <c r="I2" s="55"/>
      <c r="J2" s="55"/>
      <c r="K2" s="55"/>
      <c r="L2" s="55"/>
      <c r="M2" s="55"/>
      <c r="N2" s="55"/>
      <c r="O2" s="55"/>
      <c r="P2" s="55"/>
      <c r="Q2" s="55"/>
      <c r="R2" s="55"/>
      <c r="S2" s="55"/>
      <c r="T2" s="55"/>
      <c r="U2" s="55"/>
      <c r="V2" s="55"/>
      <c r="W2" s="55"/>
      <c r="X2" s="55"/>
      <c r="Y2" s="55"/>
    </row>
    <row r="3" spans="1:25" s="83" customFormat="1" x14ac:dyDescent="0.5">
      <c r="A3" s="90" t="s">
        <v>423</v>
      </c>
      <c r="B3" s="89"/>
      <c r="C3" s="89"/>
      <c r="D3" s="89"/>
      <c r="E3" s="89"/>
      <c r="F3" s="55"/>
      <c r="G3" s="55"/>
      <c r="H3" s="55"/>
      <c r="I3" s="55"/>
      <c r="J3" s="55"/>
      <c r="K3" s="55"/>
      <c r="L3" s="55"/>
      <c r="M3" s="55"/>
      <c r="N3" s="55"/>
      <c r="O3" s="55"/>
      <c r="P3" s="55"/>
      <c r="Q3" s="55"/>
      <c r="R3" s="55"/>
      <c r="S3" s="55"/>
      <c r="T3" s="55"/>
      <c r="U3" s="55"/>
      <c r="V3" s="55"/>
      <c r="W3" s="55"/>
      <c r="X3" s="55"/>
      <c r="Y3" s="55"/>
    </row>
    <row r="4" spans="1:25" s="83" customFormat="1" x14ac:dyDescent="0.5">
      <c r="A4" s="90" t="s">
        <v>424</v>
      </c>
      <c r="B4" s="89"/>
      <c r="C4" s="89"/>
      <c r="D4" s="89"/>
      <c r="E4" s="89"/>
      <c r="F4" s="55"/>
      <c r="G4" s="55"/>
      <c r="H4" s="55"/>
      <c r="I4" s="55"/>
      <c r="J4" s="55"/>
      <c r="K4" s="55"/>
      <c r="L4" s="55"/>
      <c r="M4" s="55"/>
      <c r="N4" s="55"/>
      <c r="O4" s="55"/>
      <c r="P4" s="55"/>
      <c r="Q4" s="55"/>
      <c r="R4" s="55"/>
      <c r="S4" s="55"/>
      <c r="T4" s="55"/>
      <c r="U4" s="55"/>
      <c r="V4" s="55"/>
      <c r="W4" s="55"/>
      <c r="X4" s="55"/>
      <c r="Y4" s="55"/>
    </row>
    <row r="5" spans="1:25" s="87" customFormat="1" x14ac:dyDescent="0.5">
      <c r="A5" s="88"/>
      <c r="B5" s="88"/>
      <c r="C5" s="88"/>
      <c r="D5" s="88"/>
      <c r="E5" s="88"/>
      <c r="F5" s="55"/>
      <c r="G5" s="55"/>
      <c r="H5" s="55"/>
      <c r="I5" s="55"/>
      <c r="J5" s="55"/>
      <c r="K5" s="55"/>
      <c r="L5" s="55"/>
      <c r="M5" s="55"/>
      <c r="N5" s="55"/>
      <c r="O5" s="55"/>
      <c r="P5" s="55"/>
      <c r="Q5" s="55"/>
      <c r="R5" s="55"/>
      <c r="S5" s="55"/>
      <c r="T5" s="55"/>
      <c r="U5" s="55"/>
      <c r="V5" s="55"/>
      <c r="W5" s="55"/>
      <c r="X5" s="55"/>
      <c r="Y5" s="55"/>
    </row>
    <row r="6" spans="1:25" s="87" customFormat="1" ht="20" x14ac:dyDescent="0.6">
      <c r="A6" s="653" t="s">
        <v>425</v>
      </c>
      <c r="B6" s="653"/>
      <c r="C6" s="653"/>
      <c r="D6" s="653"/>
      <c r="E6" s="653"/>
      <c r="F6" s="55"/>
      <c r="G6" s="55"/>
      <c r="H6" s="55"/>
      <c r="I6" s="55"/>
      <c r="J6" s="55"/>
      <c r="K6" s="55"/>
      <c r="L6" s="55"/>
      <c r="M6" s="55"/>
      <c r="N6" s="55"/>
      <c r="O6" s="55"/>
      <c r="P6" s="55"/>
      <c r="Q6" s="55"/>
      <c r="R6" s="55"/>
      <c r="S6" s="55"/>
      <c r="T6" s="55"/>
      <c r="U6" s="55"/>
      <c r="V6" s="55"/>
      <c r="W6" s="55"/>
      <c r="X6" s="55"/>
      <c r="Y6" s="55"/>
    </row>
    <row r="7" spans="1:25" s="77" customFormat="1" ht="20.5" thickBot="1" x14ac:dyDescent="0.65">
      <c r="A7" s="86" t="s">
        <v>426</v>
      </c>
      <c r="B7" s="86" t="s">
        <v>427</v>
      </c>
      <c r="C7" s="86" t="s">
        <v>428</v>
      </c>
      <c r="D7" s="86" t="s">
        <v>429</v>
      </c>
      <c r="E7" s="86" t="s">
        <v>430</v>
      </c>
      <c r="F7" s="78"/>
      <c r="G7" s="78"/>
      <c r="H7" s="78"/>
      <c r="I7" s="78"/>
      <c r="J7" s="78"/>
      <c r="K7" s="78"/>
      <c r="L7" s="78"/>
      <c r="M7" s="78"/>
      <c r="N7" s="78"/>
      <c r="O7" s="78"/>
      <c r="P7" s="78"/>
      <c r="Q7" s="78"/>
      <c r="R7" s="78"/>
      <c r="S7" s="78"/>
      <c r="T7" s="78"/>
      <c r="U7" s="78"/>
      <c r="V7" s="78"/>
      <c r="W7" s="78"/>
      <c r="X7" s="78"/>
      <c r="Y7" s="78"/>
    </row>
    <row r="8" spans="1:25" s="83" customFormat="1" x14ac:dyDescent="0.5">
      <c r="A8" s="85"/>
      <c r="B8" s="84"/>
      <c r="C8" s="84"/>
      <c r="D8" s="84"/>
      <c r="E8" s="84"/>
      <c r="F8" s="55"/>
      <c r="G8" s="55"/>
      <c r="H8" s="55"/>
      <c r="I8" s="55"/>
      <c r="J8" s="55"/>
      <c r="K8" s="55"/>
      <c r="L8" s="55"/>
      <c r="M8" s="55"/>
      <c r="N8" s="55"/>
      <c r="O8" s="55"/>
      <c r="P8" s="55"/>
      <c r="Q8" s="55"/>
      <c r="R8" s="55"/>
      <c r="S8" s="55"/>
      <c r="T8" s="55"/>
      <c r="U8" s="55"/>
      <c r="V8" s="55"/>
      <c r="W8" s="55"/>
      <c r="X8" s="55"/>
      <c r="Y8" s="55"/>
    </row>
    <row r="9" spans="1:25" s="77" customFormat="1" ht="20" x14ac:dyDescent="0.6">
      <c r="A9" s="82"/>
      <c r="B9" s="81" t="s">
        <v>431</v>
      </c>
      <c r="C9" s="81" t="s">
        <v>431</v>
      </c>
      <c r="D9" s="80">
        <v>2020</v>
      </c>
      <c r="E9" s="79" t="str">
        <f>IF(CP_Longdate=Quarter1,"Three Months Ended ",IF(CP_Longdate=Quarter2,"Six Months Ended ",IF(CP_Longdate=Quarter3,"Nine Months Ended ","Year Ended ")))</f>
        <v xml:space="preserve">Year Ended </v>
      </c>
      <c r="F9" s="78"/>
      <c r="G9" s="78"/>
      <c r="H9" s="78"/>
      <c r="I9" s="78"/>
      <c r="J9" s="78"/>
      <c r="K9" s="78"/>
      <c r="L9" s="78"/>
      <c r="M9" s="78"/>
      <c r="N9" s="78"/>
      <c r="O9" s="78"/>
      <c r="P9" s="78"/>
      <c r="Q9" s="78"/>
      <c r="R9" s="78"/>
      <c r="S9" s="78"/>
      <c r="T9" s="78"/>
      <c r="U9" s="78"/>
      <c r="V9" s="78"/>
      <c r="W9" s="78"/>
      <c r="X9" s="78"/>
      <c r="Y9" s="78"/>
    </row>
    <row r="10" spans="1:25" ht="15.75" customHeight="1" x14ac:dyDescent="0.5">
      <c r="A10" s="654"/>
      <c r="B10" s="654"/>
      <c r="C10" s="654"/>
      <c r="D10" s="654"/>
      <c r="E10" s="654"/>
    </row>
    <row r="11" spans="1:25" ht="15.75" customHeight="1" x14ac:dyDescent="0.5">
      <c r="A11" s="655"/>
      <c r="B11" s="655"/>
      <c r="C11" s="655"/>
      <c r="D11" s="655"/>
      <c r="E11" s="655"/>
    </row>
    <row r="12" spans="1:25" ht="20.5" thickBot="1" x14ac:dyDescent="0.65">
      <c r="A12" s="656" t="s">
        <v>432</v>
      </c>
      <c r="B12" s="657"/>
      <c r="C12" s="657"/>
      <c r="D12" s="657"/>
      <c r="E12" s="657"/>
    </row>
    <row r="13" spans="1:25" ht="20.5" thickBot="1" x14ac:dyDescent="0.65">
      <c r="A13" s="76" t="s">
        <v>433</v>
      </c>
      <c r="B13" s="76" t="s">
        <v>434</v>
      </c>
      <c r="C13" s="76" t="s">
        <v>435</v>
      </c>
      <c r="D13" s="76" t="s">
        <v>436</v>
      </c>
      <c r="E13" s="76" t="s">
        <v>437</v>
      </c>
    </row>
    <row r="14" spans="1:25" ht="12.75" hidden="1" customHeight="1" x14ac:dyDescent="0.5">
      <c r="A14" s="75" t="s">
        <v>438</v>
      </c>
      <c r="B14" s="74">
        <v>2014</v>
      </c>
      <c r="C14" s="74">
        <v>2014</v>
      </c>
      <c r="D14" s="74"/>
      <c r="E14" s="73"/>
    </row>
    <row r="15" spans="1:25" x14ac:dyDescent="0.5">
      <c r="A15" s="69" t="s">
        <v>439</v>
      </c>
      <c r="B15" s="72">
        <f>CY-1</f>
        <v>2019</v>
      </c>
      <c r="C15" s="69"/>
      <c r="D15" s="69"/>
      <c r="E15" s="69"/>
    </row>
    <row r="16" spans="1:25" x14ac:dyDescent="0.5">
      <c r="A16" s="69" t="s">
        <v>440</v>
      </c>
      <c r="B16" s="72">
        <f>CY-2</f>
        <v>2018</v>
      </c>
      <c r="C16" s="69"/>
      <c r="D16" s="69"/>
      <c r="E16" s="69"/>
    </row>
    <row r="17" spans="1:11" x14ac:dyDescent="0.5">
      <c r="A17" s="69" t="s">
        <v>441</v>
      </c>
      <c r="B17" s="72" t="str">
        <f>CP_Longdate</f>
        <v>December 31, </v>
      </c>
      <c r="C17" s="69" t="str">
        <f>CONCATENATE((VLOOKUP(CP_Longdate,DateLookup,2,FALSE)),"/",Serial_CY)</f>
        <v>12/31/2020</v>
      </c>
      <c r="D17" s="69" t="str">
        <f>CONCATENATE((VLOOKUP(CP_Longdate,DateLookup,2,FALSE)),"/",Serial_PY)</f>
        <v>12/31/2019</v>
      </c>
      <c r="E17" s="69" t="str">
        <f>VLOOKUP(CP_Longdate,DateLookup,8,FALSE)</f>
        <v>December 31</v>
      </c>
    </row>
    <row r="18" spans="1:11" x14ac:dyDescent="0.5">
      <c r="A18" s="69" t="s">
        <v>442</v>
      </c>
      <c r="B18" s="72" t="str">
        <f>FY_LongDate</f>
        <v>December 31, </v>
      </c>
      <c r="C18" s="69" t="str">
        <f>CONCATENATE((VLOOKUP(FY_LongDate,DateLookup,2,FALSE)),"/",CY)</f>
        <v>12/31/2020</v>
      </c>
      <c r="D18" s="69" t="str">
        <f>CONCATENATE((VLOOKUP(FY_LongDate,DateLookup,2,FALSE)),"/",PY)</f>
        <v>12/31/2019</v>
      </c>
      <c r="E18" s="69" t="str">
        <f>VLOOKUP(FY_LongDate,DateLookup,8,FALSE)</f>
        <v>December 31</v>
      </c>
    </row>
    <row r="19" spans="1:11" x14ac:dyDescent="0.5">
      <c r="A19" s="69" t="s">
        <v>443</v>
      </c>
      <c r="B19" s="69" t="str">
        <f>J93</f>
        <v xml:space="preserve">Three Months Ended </v>
      </c>
      <c r="C19" s="69" t="str">
        <f>VLOOKUP(QTD_LC3,PeriodLookup,2,FALSE)</f>
        <v xml:space="preserve">Three months ended </v>
      </c>
      <c r="D19" s="69" t="str">
        <f>VLOOKUP(QTD_LC3,PeriodLookup,3,FALSE)</f>
        <v xml:space="preserve">three months ended </v>
      </c>
      <c r="E19" s="69"/>
    </row>
    <row r="20" spans="1:11" x14ac:dyDescent="0.5">
      <c r="A20" s="69" t="s">
        <v>444</v>
      </c>
      <c r="B20" s="72" t="str">
        <f>YTD_LC3</f>
        <v xml:space="preserve">Year Ended </v>
      </c>
      <c r="C20" s="69" t="str">
        <f>VLOOKUP(YTD_LC3,PeriodLookup,2,FALSE)</f>
        <v xml:space="preserve">Year ended </v>
      </c>
      <c r="D20" s="69" t="str">
        <f>VLOOKUP(YTD_LC3,PeriodLookup,3,FALSE)</f>
        <v xml:space="preserve">year ended </v>
      </c>
      <c r="E20" s="69" t="str">
        <f>IF(CP_Longdate=FY_LongDate,VLOOKUP(YTD_LC3,PeriodLookup,4,FALSE)," ")</f>
        <v xml:space="preserve">years ended </v>
      </c>
    </row>
    <row r="21" spans="1:11" s="70" customFormat="1" x14ac:dyDescent="0.5">
      <c r="A21" s="71" t="s">
        <v>445</v>
      </c>
      <c r="B21" s="71" t="str">
        <f>IF(YTD_LC3="Year Ended ",CONCATENATE(YTD_lowercase,CP_Longdate,Serial_CY),IF(YTD_LC3="Quarter Ended ",CONCATENATE(YTD_lowercase,CP_Longdate,Serial_CY),IF(YTD_LC3="Three Months Ended ",CONCATENATE(YTD_lowercase,CP_Longdate,Serial_CY),CONCATENATE("three and ",YTD_lowercase,CP_Longdate,Serial_CY))))</f>
        <v>year ended December 31, 2020</v>
      </c>
      <c r="C21" s="71" t="str">
        <f>IF(YTD_LC3="Year Ended ",CONCATENATE(YTD_lowercase,CP_Longdate,Serial_PY),IF(YTD_LC3="Quarter Ended ",CONCATENATE(YTD_lowercase,CP_Longdate,Serial_PY),IF(YTD_LC3="Three Months Ended ",CONCATENATE(YTD_lowercase,CP_Longdate,Serial_PY),CONCATENATE("three and ",YTD_lowercase,CP_Longdate,Serial_PY))))</f>
        <v>year ended December 31, 2019</v>
      </c>
      <c r="D21" s="71" t="str">
        <f>IF(YTD_LC3="Year Ended ",CONCATENATE(YTD_CY_PY,CP_Longdate,Serial_CY," and ",Serial_PY),IF(YTD_LC3="Quarter Ended ",CONCATENATE(YTD_lowercase,CP_Longdate,Serial_CY," and ",Serial_PY),IF(YTD_LC3="Three Months Ended ",CONCATENATE(YTD_lowercase,CP_Longdate,Serial_CY," and ",Serial_PY),CONCATENATE("three and ",YTD_lowercase,CP_Longdate,Serial_CY," and ",Serial_PY))))</f>
        <v>years ended December 31, 2020 and 2019</v>
      </c>
      <c r="E21" s="71" t="str">
        <f>CONCATENATE(YTD_lowercase,CP_Longdate," ")</f>
        <v xml:space="preserve">year ended December 31,  </v>
      </c>
      <c r="F21" s="55"/>
      <c r="G21" s="55"/>
      <c r="H21" s="55"/>
      <c r="I21" s="55"/>
      <c r="J21" s="55"/>
      <c r="K21" s="55"/>
    </row>
    <row r="22" spans="1:11" s="70" customFormat="1" x14ac:dyDescent="0.5">
      <c r="A22" s="71" t="s">
        <v>446</v>
      </c>
      <c r="B22" s="71" t="str">
        <f>VLOOKUP(FY_LongDate,DateLookup,5,FALSE)</f>
        <v>June 30, </v>
      </c>
      <c r="C22" s="71" t="str">
        <f>VLOOKUP(YTD_SixMonths,DateLookup,2,FALSE)&amp;"/"&amp;VLOOKUP(LEFT(FY_LongDate,3),Serial_FY_Lookup,3,FALSE)</f>
        <v>6/30/2020</v>
      </c>
      <c r="D22" s="71" t="str">
        <f>CONCATENATE((VLOOKUP(YTD_SixMonths,DateLookup,2,FALSE)),"/",Serial_PY_Q2)</f>
        <v>6/30/2019</v>
      </c>
      <c r="E22" s="71" t="str">
        <f>VLOOKUP(YTD_SixMonths,DateLookup,8,FALSE)</f>
        <v>June 30</v>
      </c>
      <c r="F22" s="55"/>
      <c r="G22" s="55"/>
      <c r="H22" s="55"/>
      <c r="I22" s="55"/>
      <c r="J22" s="55"/>
      <c r="K22" s="55"/>
    </row>
    <row r="23" spans="1:11" s="70" customFormat="1" x14ac:dyDescent="0.5">
      <c r="A23" s="71" t="s">
        <v>447</v>
      </c>
      <c r="B23" s="71" t="str">
        <f>VLOOKUP(FY_LongDate,DateLookup,6,FALSE)</f>
        <v>September 30, </v>
      </c>
      <c r="C23" s="71" t="str">
        <f>VLOOKUP(YTD_NineMonths,DateLookup,2,FALSE)&amp;"/"&amp;VLOOKUP(LEFT(FY_LongDate,3),Serial_FY_Lookup,4,FALSE)</f>
        <v>9/30/2020</v>
      </c>
      <c r="D23" s="71" t="str">
        <f>CONCATENATE((VLOOKUP(YTD_NineMonths,DateLookup,2,FALSE)),"/",Serial_PY_Q3)</f>
        <v>9/30/2019</v>
      </c>
      <c r="E23" s="71" t="str">
        <f>VLOOKUP(YTD_NineMonths,DateLookup,8,FALSE)</f>
        <v>September 30</v>
      </c>
      <c r="F23" s="55"/>
      <c r="G23" s="55"/>
      <c r="H23" s="55"/>
      <c r="I23" s="55"/>
      <c r="J23" s="55"/>
      <c r="K23" s="55"/>
    </row>
    <row r="24" spans="1:11" x14ac:dyDescent="0.5">
      <c r="A24" s="69" t="s">
        <v>448</v>
      </c>
      <c r="B24" s="69" t="str">
        <f>VLOOKUP(FY_LongDate,DateLookup,4,FALSE)</f>
        <v>March 31, </v>
      </c>
      <c r="C24" s="69" t="str">
        <f>CONCATENATE((VLOOKUP(Quarter1,DateLookup,2,FALSE)),"/",Serial_CY_Q1)</f>
        <v>3/31/2020</v>
      </c>
      <c r="D24" s="69" t="str">
        <f>CONCATENATE((VLOOKUP(Quarter1,DateLookup,2,FALSE)),"/",Serial_PY_Q1)</f>
        <v>3/31/2019</v>
      </c>
      <c r="E24" s="69" t="str">
        <f>CONCATENATE((VLOOKUP(Quarter1,DateLookup,2,FALSE)),"/",Serial_PY_Q1-1)</f>
        <v>3/31/2018</v>
      </c>
    </row>
    <row r="25" spans="1:11" x14ac:dyDescent="0.5">
      <c r="A25" s="69" t="s">
        <v>449</v>
      </c>
      <c r="B25" s="69" t="str">
        <f>VLOOKUP(FY_LongDate,DateLookup,5,FALSE)</f>
        <v>June 30, </v>
      </c>
      <c r="C25" s="69" t="str">
        <f>CONCATENATE((VLOOKUP(Quarter2,DateLookup,2,FALSE)),"/",Serial_CY_Q2)</f>
        <v>6/30/2020</v>
      </c>
      <c r="D25" s="69" t="str">
        <f>CONCATENATE((VLOOKUP(Quarter2,DateLookup,2,FALSE)),"/",Serial_PY_Q2)</f>
        <v>6/30/2019</v>
      </c>
      <c r="E25" s="69" t="str">
        <f>CONCATENATE((VLOOKUP(Quarter2,DateLookup,2,FALSE)),"/",Serial_PY_Q2-1)</f>
        <v>6/30/2018</v>
      </c>
    </row>
    <row r="26" spans="1:11" x14ac:dyDescent="0.5">
      <c r="A26" s="69" t="s">
        <v>450</v>
      </c>
      <c r="B26" s="69" t="str">
        <f>VLOOKUP(FY_LongDate,DateLookup,6,FALSE)</f>
        <v>September 30, </v>
      </c>
      <c r="C26" s="69" t="str">
        <f>CONCATENATE((VLOOKUP(Quarter3,DateLookup,2,FALSE)),"/",Serial_CY_Q3)</f>
        <v>9/30/2020</v>
      </c>
      <c r="D26" s="69" t="str">
        <f>CONCATENATE((VLOOKUP(Quarter3,DateLookup,2,FALSE)),"/",Serial_PY_Q3)</f>
        <v>9/30/2019</v>
      </c>
      <c r="E26" s="69" t="str">
        <f>CONCATENATE((VLOOKUP(Quarter3,DateLookup,2,FALSE)),"/",Serial_PY_Q3-1)</f>
        <v>9/30/2018</v>
      </c>
    </row>
    <row r="27" spans="1:11" x14ac:dyDescent="0.5">
      <c r="A27" s="69" t="s">
        <v>451</v>
      </c>
      <c r="B27" s="69" t="str">
        <f>VLOOKUP(FY_LongDate,DateLookup,7,FALSE)</f>
        <v>December 31, </v>
      </c>
      <c r="C27" s="69" t="str">
        <f>CONCATENATE((VLOOKUP(Quarter4,DateLookup,2,FALSE)),"/",Serial_CY_Q4)</f>
        <v>12/31/2020</v>
      </c>
      <c r="D27" s="69" t="str">
        <f>CONCATENATE((VLOOKUP(Quarter4,DateLookup,2,FALSE)),"/",Serial_PY_Q4)</f>
        <v>12/31/2019</v>
      </c>
      <c r="E27" s="69" t="str">
        <f>CONCATENATE((VLOOKUP(Quarter4,DateLookup,2,FALSE)),"/",Serial_PY_Q4-1)</f>
        <v>12/31/2018</v>
      </c>
    </row>
    <row r="28" spans="1:11" s="60" customFormat="1" x14ac:dyDescent="0.5">
      <c r="A28" s="68"/>
      <c r="B28" s="62"/>
      <c r="C28" s="62"/>
      <c r="D28" s="62"/>
      <c r="E28" s="67"/>
    </row>
    <row r="29" spans="1:11" s="60" customFormat="1" ht="20" x14ac:dyDescent="0.5">
      <c r="A29" s="65" t="s">
        <v>452</v>
      </c>
      <c r="B29" s="65" t="s">
        <v>453</v>
      </c>
      <c r="C29" s="65" t="s">
        <v>454</v>
      </c>
      <c r="D29" s="65" t="s">
        <v>453</v>
      </c>
      <c r="E29" s="66"/>
    </row>
    <row r="30" spans="1:11" s="60" customFormat="1" x14ac:dyDescent="0.5">
      <c r="A30" s="64" t="s">
        <v>455</v>
      </c>
      <c r="B30" s="64" t="str">
        <f>CONCATENATE(CP_Longdate,CY)</f>
        <v>December 31, 2020</v>
      </c>
      <c r="C30" s="64" t="s">
        <v>456</v>
      </c>
      <c r="D30" s="64" t="str">
        <f>CONCATENATE("the ",QTD_lowercase&amp;CP_Longdate&amp;CY)</f>
        <v>the three months ended December 31, 2020</v>
      </c>
      <c r="E30" s="62"/>
    </row>
    <row r="31" spans="1:11" s="60" customFormat="1" x14ac:dyDescent="0.5">
      <c r="A31" s="64" t="s">
        <v>457</v>
      </c>
      <c r="B31" s="64" t="str">
        <f>CP_Longdate&amp;PY</f>
        <v>December 31, 2019</v>
      </c>
      <c r="C31" s="64" t="s">
        <v>458</v>
      </c>
      <c r="D31" s="64" t="str">
        <f>CONCATENATE("the ",QTD_lowercase&amp;CP_Longdate&amp;CY," and ",PY)</f>
        <v>the three months ended December 31, 2020 and 2019</v>
      </c>
      <c r="E31" s="62"/>
    </row>
    <row r="32" spans="1:11" s="60" customFormat="1" x14ac:dyDescent="0.5">
      <c r="A32" s="64" t="s">
        <v>459</v>
      </c>
      <c r="B32" s="64" t="str">
        <f>CP_Longdate&amp;PY-1</f>
        <v>December 31, 2018</v>
      </c>
      <c r="C32" s="64" t="s">
        <v>460</v>
      </c>
      <c r="D32" s="64" t="str">
        <f>CONCATENATE("the ",CPYTDPhrase," and ",PY)</f>
        <v>the year ended December 31, 2020 and 2019</v>
      </c>
      <c r="E32" s="62"/>
    </row>
    <row r="33" spans="1:5" s="60" customFormat="1" x14ac:dyDescent="0.5">
      <c r="A33" s="64" t="s">
        <v>461</v>
      </c>
      <c r="B33" s="64" t="str">
        <f>FY_LongDate&amp;CY</f>
        <v>December 31, 2020</v>
      </c>
      <c r="C33" s="64" t="s">
        <v>462</v>
      </c>
      <c r="D33" s="64" t="str">
        <f>CONCATENATE("the ",QTD_lowercase&amp;CP_Longdate&amp;PY)</f>
        <v>the three months ended December 31, 2019</v>
      </c>
      <c r="E33" s="62"/>
    </row>
    <row r="34" spans="1:5" x14ac:dyDescent="0.5">
      <c r="A34" s="64" t="s">
        <v>463</v>
      </c>
      <c r="B34" s="64" t="str">
        <f>CONCATENATE(FY_LongDate,PY)</f>
        <v>December 31, 2019</v>
      </c>
      <c r="C34" s="64" t="s">
        <v>464</v>
      </c>
      <c r="D34" s="64" t="str">
        <f>CONCATENATE("the ",YTD_lowercase&amp;CP_Longdate&amp;CY," and ",PY)</f>
        <v>the year ended December 31, 2020 and 2019</v>
      </c>
      <c r="E34" s="62"/>
    </row>
    <row r="35" spans="1:5" x14ac:dyDescent="0.5">
      <c r="A35" s="64" t="s">
        <v>465</v>
      </c>
      <c r="B35" s="64" t="str">
        <f>CONCATENATE(FY_LongDate,PY-1)</f>
        <v>December 31, 2018</v>
      </c>
      <c r="C35" s="64" t="s">
        <v>466</v>
      </c>
      <c r="D35" s="64" t="str">
        <f>CONCATENATE("the ",YTD_lowercase&amp;CP_Longdate&amp;CY,"")</f>
        <v>the year ended December 31, 2020</v>
      </c>
      <c r="E35" s="62"/>
    </row>
    <row r="36" spans="1:5" x14ac:dyDescent="0.5">
      <c r="A36" s="64"/>
      <c r="B36" s="64"/>
      <c r="C36" s="64" t="s">
        <v>467</v>
      </c>
      <c r="D36" s="64" t="str">
        <f>CONCATENATE("the ",YTD_lowercase&amp;CP_Longdate&amp;PY,"")</f>
        <v>the year ended December 31, 2019</v>
      </c>
      <c r="E36" s="62"/>
    </row>
    <row r="37" spans="1:5" s="60" customFormat="1" x14ac:dyDescent="0.5">
      <c r="A37" s="61"/>
      <c r="B37" s="61"/>
      <c r="C37" s="61"/>
      <c r="D37" s="61"/>
      <c r="E37" s="61"/>
    </row>
    <row r="38" spans="1:5" s="60" customFormat="1" ht="20" x14ac:dyDescent="0.5">
      <c r="A38" s="65" t="s">
        <v>468</v>
      </c>
      <c r="B38" s="65" t="s">
        <v>453</v>
      </c>
      <c r="C38" s="65" t="s">
        <v>469</v>
      </c>
      <c r="D38" s="65" t="s">
        <v>453</v>
      </c>
      <c r="E38" s="62"/>
    </row>
    <row r="39" spans="1:5" s="60" customFormat="1" x14ac:dyDescent="0.5">
      <c r="A39" s="64" t="s">
        <v>470</v>
      </c>
      <c r="B39" s="64" t="str">
        <f>CONCATENATE(YTD_CY_PY&amp;CurrentPeriodEnd&amp;" and "&amp;PY)</f>
        <v>years ended December 31, 2020 and 2019</v>
      </c>
      <c r="C39" s="64" t="s">
        <v>471</v>
      </c>
      <c r="D39" s="63">
        <f>IF(CP_Longdate=FY_LongDate,CY+1,CY)</f>
        <v>2021</v>
      </c>
      <c r="E39" s="62"/>
    </row>
    <row r="40" spans="1:5" s="60" customFormat="1" x14ac:dyDescent="0.5">
      <c r="A40" s="64" t="s">
        <v>472</v>
      </c>
      <c r="B40" s="64" t="str">
        <f>CONCATENATE(YTD_CY_PY&amp;CurrentPeriodEnd&amp;", "&amp;PY&amp;" and "&amp;PY-1)</f>
        <v>years ended December 31, 2020, 2019 and 2018</v>
      </c>
      <c r="C40" s="64" t="s">
        <v>473</v>
      </c>
      <c r="D40" s="63">
        <f>IF(CP_Longdate=FY_LongDate,CY+2,CY+1)</f>
        <v>2022</v>
      </c>
      <c r="E40" s="62"/>
    </row>
    <row r="41" spans="1:5" s="60" customFormat="1" x14ac:dyDescent="0.5">
      <c r="A41" s="64"/>
      <c r="B41" s="64"/>
      <c r="C41" s="64" t="s">
        <v>474</v>
      </c>
      <c r="D41" s="63">
        <f>IF(CP_Longdate=FY_LongDate,CY+3,CY+2)</f>
        <v>2023</v>
      </c>
      <c r="E41" s="62"/>
    </row>
    <row r="42" spans="1:5" s="60" customFormat="1" x14ac:dyDescent="0.5">
      <c r="A42" s="64"/>
      <c r="B42" s="64"/>
      <c r="C42" s="64" t="s">
        <v>475</v>
      </c>
      <c r="D42" s="63">
        <f>IF(CP_Longdate=FY_LongDate,CY+4,CY+3)</f>
        <v>2024</v>
      </c>
      <c r="E42" s="62"/>
    </row>
    <row r="43" spans="1:5" s="60" customFormat="1" x14ac:dyDescent="0.5">
      <c r="A43" s="64"/>
      <c r="B43" s="64"/>
      <c r="C43" s="64" t="s">
        <v>476</v>
      </c>
      <c r="D43" s="63">
        <f>IF(CP_Longdate=FY_LongDate,CY+5,CY+4)</f>
        <v>2025</v>
      </c>
      <c r="E43" s="62"/>
    </row>
    <row r="44" spans="1:5" s="60" customFormat="1" x14ac:dyDescent="0.5">
      <c r="A44" s="62"/>
      <c r="B44" s="62"/>
      <c r="C44" s="62"/>
      <c r="D44" s="62"/>
      <c r="E44" s="62"/>
    </row>
    <row r="45" spans="1:5" s="60" customFormat="1" x14ac:dyDescent="0.5">
      <c r="A45" s="62"/>
      <c r="B45" s="62"/>
      <c r="C45" s="61"/>
      <c r="D45" s="61"/>
      <c r="E45" s="61"/>
    </row>
    <row r="46" spans="1:5" s="60" customFormat="1" x14ac:dyDescent="0.5">
      <c r="A46" s="62"/>
      <c r="B46" s="62">
        <f>Serial_CY</f>
        <v>2020</v>
      </c>
      <c r="C46" s="62"/>
      <c r="D46" s="62"/>
      <c r="E46" s="62"/>
    </row>
    <row r="47" spans="1:5" s="60" customFormat="1" x14ac:dyDescent="0.5">
      <c r="A47" s="62"/>
      <c r="B47" s="62"/>
      <c r="C47" s="61"/>
      <c r="D47" s="61"/>
      <c r="E47" s="61"/>
    </row>
    <row r="48" spans="1:5" s="60" customFormat="1" x14ac:dyDescent="0.5">
      <c r="A48" s="62"/>
      <c r="B48" s="62"/>
      <c r="C48" s="62"/>
      <c r="D48" s="62"/>
      <c r="E48" s="62"/>
    </row>
    <row r="49" spans="1:5" s="60" customFormat="1" x14ac:dyDescent="0.5">
      <c r="A49" s="62"/>
      <c r="B49" s="62"/>
      <c r="C49" s="62"/>
      <c r="D49" s="62"/>
      <c r="E49" s="62"/>
    </row>
    <row r="50" spans="1:5" s="60" customFormat="1" x14ac:dyDescent="0.5">
      <c r="A50" s="62"/>
      <c r="B50" s="62"/>
      <c r="C50" s="61"/>
      <c r="D50" s="61"/>
      <c r="E50" s="61"/>
    </row>
    <row r="80" spans="2:2" x14ac:dyDescent="0.5">
      <c r="B80" s="55" t="s">
        <v>168</v>
      </c>
    </row>
    <row r="91" spans="1:15" x14ac:dyDescent="0.5">
      <c r="A91" s="55" t="s">
        <v>315</v>
      </c>
      <c r="B91" s="55" t="s">
        <v>477</v>
      </c>
      <c r="C91" s="55" t="s">
        <v>478</v>
      </c>
      <c r="D91" s="55" t="s">
        <v>479</v>
      </c>
      <c r="E91" s="55" t="s">
        <v>448</v>
      </c>
      <c r="F91" s="55" t="s">
        <v>449</v>
      </c>
      <c r="G91" s="55" t="s">
        <v>450</v>
      </c>
      <c r="H91" s="55" t="s">
        <v>451</v>
      </c>
      <c r="I91" s="55" t="s">
        <v>480</v>
      </c>
      <c r="J91" s="55" t="s">
        <v>481</v>
      </c>
      <c r="K91" s="55" t="s">
        <v>482</v>
      </c>
      <c r="L91" s="55" t="s">
        <v>483</v>
      </c>
      <c r="M91" s="55" t="s">
        <v>484</v>
      </c>
      <c r="N91" s="55" t="s">
        <v>485</v>
      </c>
      <c r="O91" s="55" t="s">
        <v>486</v>
      </c>
    </row>
    <row r="92" spans="1:15" x14ac:dyDescent="0.5">
      <c r="A92" s="55">
        <f ca="1">YEAR(TODAY())-3</f>
        <v>2021</v>
      </c>
      <c r="B92" s="58" t="s">
        <v>487</v>
      </c>
      <c r="C92" s="58" t="s">
        <v>488</v>
      </c>
      <c r="D92" s="58" t="str">
        <f>CONCATENATE("1/31/",PY)</f>
        <v>1/31/2019</v>
      </c>
      <c r="E92" s="58" t="s">
        <v>489</v>
      </c>
      <c r="F92" s="58" t="s">
        <v>490</v>
      </c>
      <c r="G92" s="55" t="s">
        <v>491</v>
      </c>
      <c r="H92" s="58" t="s">
        <v>487</v>
      </c>
      <c r="I92" s="58" t="s">
        <v>492</v>
      </c>
      <c r="J92" s="55" t="s">
        <v>493</v>
      </c>
      <c r="K92" s="55" t="s">
        <v>494</v>
      </c>
      <c r="L92" s="55" t="s">
        <v>495</v>
      </c>
      <c r="M92" s="55" t="s">
        <v>496</v>
      </c>
    </row>
    <row r="93" spans="1:15" x14ac:dyDescent="0.5">
      <c r="A93" s="55">
        <f t="shared" ref="A93:A106" ca="1" si="0">A92+1</f>
        <v>2022</v>
      </c>
      <c r="B93" s="58" t="s">
        <v>497</v>
      </c>
      <c r="C93" s="58" t="s">
        <v>498</v>
      </c>
      <c r="D93" s="58" t="str">
        <f>CONCATENATE("2/28/",PY)</f>
        <v>2/28/2019</v>
      </c>
      <c r="E93" s="58" t="s">
        <v>499</v>
      </c>
      <c r="F93" s="58" t="s">
        <v>500</v>
      </c>
      <c r="G93" s="55" t="s">
        <v>501</v>
      </c>
      <c r="H93" s="58" t="s">
        <v>497</v>
      </c>
      <c r="I93" s="58" t="s">
        <v>502</v>
      </c>
      <c r="J93" s="55" t="s">
        <v>503</v>
      </c>
      <c r="K93" s="55" t="s">
        <v>504</v>
      </c>
      <c r="L93" s="55" t="s">
        <v>505</v>
      </c>
    </row>
    <row r="94" spans="1:15" x14ac:dyDescent="0.5">
      <c r="A94" s="55">
        <f t="shared" ca="1" si="0"/>
        <v>2023</v>
      </c>
      <c r="B94" s="58" t="s">
        <v>506</v>
      </c>
      <c r="C94" s="58" t="s">
        <v>507</v>
      </c>
      <c r="D94" s="58" t="str">
        <f>CONCATENATE("2/29/",PY)</f>
        <v>2/29/2019</v>
      </c>
      <c r="E94" s="58" t="s">
        <v>499</v>
      </c>
      <c r="F94" s="58" t="s">
        <v>500</v>
      </c>
      <c r="G94" s="55" t="s">
        <v>501</v>
      </c>
      <c r="H94" s="58" t="s">
        <v>506</v>
      </c>
      <c r="I94" s="58" t="s">
        <v>508</v>
      </c>
      <c r="J94" s="55" t="s">
        <v>509</v>
      </c>
      <c r="K94" s="55" t="s">
        <v>510</v>
      </c>
      <c r="L94" s="55" t="s">
        <v>511</v>
      </c>
    </row>
    <row r="95" spans="1:15" x14ac:dyDescent="0.5">
      <c r="A95" s="55">
        <f t="shared" ca="1" si="0"/>
        <v>2024</v>
      </c>
      <c r="B95" s="58" t="s">
        <v>512</v>
      </c>
      <c r="C95" s="58" t="s">
        <v>513</v>
      </c>
      <c r="D95" s="58" t="str">
        <f>CONCATENATE("3/31/",PY)</f>
        <v>3/31/2019</v>
      </c>
      <c r="E95" s="58" t="s">
        <v>514</v>
      </c>
      <c r="F95" s="55" t="s">
        <v>515</v>
      </c>
      <c r="G95" s="55" t="s">
        <v>431</v>
      </c>
      <c r="H95" s="58" t="s">
        <v>512</v>
      </c>
      <c r="I95" s="58" t="s">
        <v>516</v>
      </c>
      <c r="J95" s="55" t="s">
        <v>517</v>
      </c>
      <c r="K95" s="55" t="s">
        <v>518</v>
      </c>
      <c r="L95" s="55" t="s">
        <v>519</v>
      </c>
    </row>
    <row r="96" spans="1:15" x14ac:dyDescent="0.5">
      <c r="A96" s="55">
        <f t="shared" ca="1" si="0"/>
        <v>2025</v>
      </c>
      <c r="B96" s="58" t="s">
        <v>489</v>
      </c>
      <c r="C96" s="58" t="s">
        <v>520</v>
      </c>
      <c r="D96" s="58" t="str">
        <f>CONCATENATE("4/30/",PY)</f>
        <v>4/30/2019</v>
      </c>
      <c r="E96" s="58" t="s">
        <v>490</v>
      </c>
      <c r="F96" s="55" t="s">
        <v>491</v>
      </c>
      <c r="G96" s="58" t="s">
        <v>487</v>
      </c>
      <c r="H96" s="58" t="s">
        <v>489</v>
      </c>
      <c r="I96" s="58" t="s">
        <v>521</v>
      </c>
      <c r="J96" s="55" t="s">
        <v>522</v>
      </c>
      <c r="K96" s="55" t="s">
        <v>306</v>
      </c>
      <c r="L96" s="55" t="s">
        <v>523</v>
      </c>
      <c r="M96" s="55" t="s">
        <v>524</v>
      </c>
    </row>
    <row r="97" spans="1:9" x14ac:dyDescent="0.5">
      <c r="A97" s="55">
        <f t="shared" ca="1" si="0"/>
        <v>2026</v>
      </c>
      <c r="B97" s="58" t="s">
        <v>499</v>
      </c>
      <c r="C97" s="58" t="s">
        <v>525</v>
      </c>
      <c r="D97" s="58" t="str">
        <f>CONCATENATE("5/31/",PY)</f>
        <v>5/31/2019</v>
      </c>
      <c r="E97" s="58" t="s">
        <v>500</v>
      </c>
      <c r="F97" s="55" t="s">
        <v>501</v>
      </c>
      <c r="G97" s="58" t="s">
        <v>497</v>
      </c>
      <c r="H97" s="58" t="s">
        <v>499</v>
      </c>
      <c r="I97" s="58" t="s">
        <v>526</v>
      </c>
    </row>
    <row r="98" spans="1:9" x14ac:dyDescent="0.5">
      <c r="A98" s="55">
        <f t="shared" ca="1" si="0"/>
        <v>2027</v>
      </c>
      <c r="B98" s="58" t="s">
        <v>514</v>
      </c>
      <c r="C98" s="58" t="s">
        <v>527</v>
      </c>
      <c r="D98" s="58" t="str">
        <f>CONCATENATE("6/30/",PY)</f>
        <v>6/30/2019</v>
      </c>
      <c r="E98" s="55" t="s">
        <v>515</v>
      </c>
      <c r="F98" s="55" t="s">
        <v>431</v>
      </c>
      <c r="G98" s="58" t="s">
        <v>512</v>
      </c>
      <c r="H98" s="58" t="s">
        <v>514</v>
      </c>
      <c r="I98" s="58" t="s">
        <v>528</v>
      </c>
    </row>
    <row r="99" spans="1:9" x14ac:dyDescent="0.5">
      <c r="A99" s="55">
        <f t="shared" ca="1" si="0"/>
        <v>2028</v>
      </c>
      <c r="B99" s="58" t="s">
        <v>490</v>
      </c>
      <c r="C99" s="58" t="s">
        <v>529</v>
      </c>
      <c r="D99" s="58" t="str">
        <f>CONCATENATE("7/31/",PY)</f>
        <v>7/31/2019</v>
      </c>
      <c r="E99" s="55" t="s">
        <v>491</v>
      </c>
      <c r="F99" s="58" t="s">
        <v>487</v>
      </c>
      <c r="G99" s="58" t="s">
        <v>489</v>
      </c>
      <c r="H99" s="58" t="s">
        <v>490</v>
      </c>
      <c r="I99" s="58" t="s">
        <v>530</v>
      </c>
    </row>
    <row r="100" spans="1:9" x14ac:dyDescent="0.5">
      <c r="A100" s="55">
        <f t="shared" ca="1" si="0"/>
        <v>2029</v>
      </c>
      <c r="B100" s="58" t="s">
        <v>500</v>
      </c>
      <c r="C100" s="58" t="s">
        <v>531</v>
      </c>
      <c r="D100" s="58" t="str">
        <f>CONCATENATE("8/31/",PY)</f>
        <v>8/31/2019</v>
      </c>
      <c r="E100" s="55" t="s">
        <v>501</v>
      </c>
      <c r="F100" s="58" t="s">
        <v>497</v>
      </c>
      <c r="G100" s="58" t="s">
        <v>499</v>
      </c>
      <c r="H100" s="58" t="s">
        <v>500</v>
      </c>
      <c r="I100" s="58" t="s">
        <v>532</v>
      </c>
    </row>
    <row r="101" spans="1:9" x14ac:dyDescent="0.5">
      <c r="A101" s="55">
        <f t="shared" ca="1" si="0"/>
        <v>2030</v>
      </c>
      <c r="B101" s="55" t="s">
        <v>515</v>
      </c>
      <c r="C101" s="58" t="s">
        <v>533</v>
      </c>
      <c r="D101" s="58" t="str">
        <f>CONCATENATE("9/30/",PY)</f>
        <v>9/30/2019</v>
      </c>
      <c r="E101" s="55" t="s">
        <v>431</v>
      </c>
      <c r="F101" s="58" t="s">
        <v>512</v>
      </c>
      <c r="G101" s="58" t="s">
        <v>514</v>
      </c>
      <c r="H101" s="55" t="s">
        <v>515</v>
      </c>
      <c r="I101" s="58" t="s">
        <v>534</v>
      </c>
    </row>
    <row r="102" spans="1:9" x14ac:dyDescent="0.5">
      <c r="A102" s="55">
        <f t="shared" ca="1" si="0"/>
        <v>2031</v>
      </c>
      <c r="B102" s="55" t="s">
        <v>491</v>
      </c>
      <c r="C102" s="58" t="s">
        <v>535</v>
      </c>
      <c r="D102" s="58" t="str">
        <f>CONCATENATE("10/31/",PY)</f>
        <v>10/31/2019</v>
      </c>
      <c r="E102" s="58" t="s">
        <v>487</v>
      </c>
      <c r="F102" s="58" t="s">
        <v>489</v>
      </c>
      <c r="G102" s="58" t="s">
        <v>490</v>
      </c>
      <c r="H102" s="55" t="s">
        <v>491</v>
      </c>
      <c r="I102" s="58" t="s">
        <v>536</v>
      </c>
    </row>
    <row r="103" spans="1:9" x14ac:dyDescent="0.5">
      <c r="A103" s="55">
        <f t="shared" ca="1" si="0"/>
        <v>2032</v>
      </c>
      <c r="B103" s="55" t="s">
        <v>501</v>
      </c>
      <c r="C103" s="58" t="s">
        <v>537</v>
      </c>
      <c r="D103" s="58" t="str">
        <f>CONCATENATE("11/30/",PY)</f>
        <v>11/30/2019</v>
      </c>
      <c r="E103" s="58" t="s">
        <v>497</v>
      </c>
      <c r="F103" s="58" t="s">
        <v>499</v>
      </c>
      <c r="G103" s="58" t="s">
        <v>500</v>
      </c>
      <c r="H103" s="55" t="s">
        <v>501</v>
      </c>
      <c r="I103" s="58" t="s">
        <v>538</v>
      </c>
    </row>
    <row r="104" spans="1:9" x14ac:dyDescent="0.5">
      <c r="A104" s="55">
        <f t="shared" ca="1" si="0"/>
        <v>2033</v>
      </c>
      <c r="B104" s="55" t="s">
        <v>431</v>
      </c>
      <c r="C104" s="58" t="s">
        <v>539</v>
      </c>
      <c r="D104" s="58" t="str">
        <f>CONCATENATE("12/31/",PY)</f>
        <v>12/31/2019</v>
      </c>
      <c r="E104" s="58" t="s">
        <v>512</v>
      </c>
      <c r="F104" s="58" t="s">
        <v>514</v>
      </c>
      <c r="G104" s="55" t="s">
        <v>515</v>
      </c>
      <c r="H104" s="55" t="s">
        <v>431</v>
      </c>
      <c r="I104" s="58" t="s">
        <v>540</v>
      </c>
    </row>
    <row r="105" spans="1:9" x14ac:dyDescent="0.5">
      <c r="A105" s="55">
        <f t="shared" ca="1" si="0"/>
        <v>2034</v>
      </c>
    </row>
    <row r="106" spans="1:9" x14ac:dyDescent="0.5">
      <c r="A106" s="55">
        <f t="shared" ca="1" si="0"/>
        <v>2035</v>
      </c>
    </row>
    <row r="114" spans="1:10" x14ac:dyDescent="0.5">
      <c r="A114" s="55" t="str">
        <f>CONCATENATE(CP_Longdate,CY)</f>
        <v>December 31, 2020</v>
      </c>
      <c r="C114" s="650" t="s">
        <v>541</v>
      </c>
      <c r="D114" s="651"/>
      <c r="E114" s="651"/>
      <c r="F114" s="652"/>
      <c r="G114" s="650" t="s">
        <v>542</v>
      </c>
      <c r="H114" s="651"/>
      <c r="I114" s="651"/>
      <c r="J114" s="652"/>
    </row>
    <row r="115" spans="1:10" x14ac:dyDescent="0.5">
      <c r="A115" s="55" t="str">
        <f>CONCATENATE(FY_LongDate,CY)</f>
        <v>December 31, 2020</v>
      </c>
      <c r="C115" s="59" t="s">
        <v>448</v>
      </c>
      <c r="D115" s="59" t="s">
        <v>449</v>
      </c>
      <c r="E115" s="59" t="s">
        <v>450</v>
      </c>
      <c r="F115" s="59" t="s">
        <v>451</v>
      </c>
      <c r="G115" s="59" t="s">
        <v>448</v>
      </c>
      <c r="H115" s="59" t="s">
        <v>449</v>
      </c>
      <c r="I115" s="59" t="s">
        <v>450</v>
      </c>
      <c r="J115" s="59" t="s">
        <v>451</v>
      </c>
    </row>
    <row r="116" spans="1:10" x14ac:dyDescent="0.5">
      <c r="B116" s="58" t="s">
        <v>543</v>
      </c>
      <c r="C116" s="55">
        <f t="shared" ref="C116:E118" si="1">PY</f>
        <v>2019</v>
      </c>
      <c r="D116" s="55">
        <f t="shared" si="1"/>
        <v>2019</v>
      </c>
      <c r="E116" s="55">
        <f t="shared" si="1"/>
        <v>2019</v>
      </c>
      <c r="F116" s="55">
        <f t="shared" ref="F116:F127" si="2">CY</f>
        <v>2020</v>
      </c>
      <c r="G116" s="55">
        <f t="shared" ref="G116:I118" si="3">SecondPY</f>
        <v>2018</v>
      </c>
      <c r="H116" s="55">
        <f t="shared" si="3"/>
        <v>2018</v>
      </c>
      <c r="I116" s="55">
        <f t="shared" si="3"/>
        <v>2018</v>
      </c>
      <c r="J116" s="55">
        <f t="shared" ref="J116:J127" si="4">PY</f>
        <v>2019</v>
      </c>
    </row>
    <row r="117" spans="1:10" x14ac:dyDescent="0.5">
      <c r="B117" s="58" t="s">
        <v>544</v>
      </c>
      <c r="C117" s="55">
        <f t="shared" si="1"/>
        <v>2019</v>
      </c>
      <c r="D117" s="55">
        <f t="shared" si="1"/>
        <v>2019</v>
      </c>
      <c r="E117" s="55">
        <f t="shared" si="1"/>
        <v>2019</v>
      </c>
      <c r="F117" s="55">
        <f t="shared" si="2"/>
        <v>2020</v>
      </c>
      <c r="G117" s="55">
        <f t="shared" si="3"/>
        <v>2018</v>
      </c>
      <c r="H117" s="55">
        <f t="shared" si="3"/>
        <v>2018</v>
      </c>
      <c r="I117" s="55">
        <f t="shared" si="3"/>
        <v>2018</v>
      </c>
      <c r="J117" s="55">
        <f t="shared" si="4"/>
        <v>2019</v>
      </c>
    </row>
    <row r="118" spans="1:10" x14ac:dyDescent="0.5">
      <c r="B118" s="58" t="s">
        <v>545</v>
      </c>
      <c r="C118" s="55">
        <f t="shared" si="1"/>
        <v>2019</v>
      </c>
      <c r="D118" s="55">
        <f t="shared" si="1"/>
        <v>2019</v>
      </c>
      <c r="E118" s="55">
        <f t="shared" si="1"/>
        <v>2019</v>
      </c>
      <c r="F118" s="55">
        <f t="shared" si="2"/>
        <v>2020</v>
      </c>
      <c r="G118" s="55">
        <f t="shared" si="3"/>
        <v>2018</v>
      </c>
      <c r="H118" s="55">
        <f t="shared" si="3"/>
        <v>2018</v>
      </c>
      <c r="I118" s="55">
        <f t="shared" si="3"/>
        <v>2018</v>
      </c>
      <c r="J118" s="55">
        <f t="shared" si="4"/>
        <v>2019</v>
      </c>
    </row>
    <row r="119" spans="1:10" x14ac:dyDescent="0.5">
      <c r="B119" s="58" t="s">
        <v>546</v>
      </c>
      <c r="C119" s="55">
        <f t="shared" ref="C119:D121" si="5">PY</f>
        <v>2019</v>
      </c>
      <c r="D119" s="55">
        <f t="shared" si="5"/>
        <v>2019</v>
      </c>
      <c r="E119" s="55">
        <f t="shared" ref="E119:E127" si="6">CY</f>
        <v>2020</v>
      </c>
      <c r="F119" s="55">
        <f t="shared" si="2"/>
        <v>2020</v>
      </c>
      <c r="G119" s="55">
        <f t="shared" ref="G119:H121" si="7">SecondPY</f>
        <v>2018</v>
      </c>
      <c r="H119" s="55">
        <f t="shared" si="7"/>
        <v>2018</v>
      </c>
      <c r="I119" s="55">
        <f t="shared" ref="I119:I127" si="8">PY</f>
        <v>2019</v>
      </c>
      <c r="J119" s="55">
        <f t="shared" si="4"/>
        <v>2019</v>
      </c>
    </row>
    <row r="120" spans="1:10" x14ac:dyDescent="0.5">
      <c r="B120" s="58" t="s">
        <v>547</v>
      </c>
      <c r="C120" s="55">
        <f t="shared" si="5"/>
        <v>2019</v>
      </c>
      <c r="D120" s="55">
        <f t="shared" si="5"/>
        <v>2019</v>
      </c>
      <c r="E120" s="55">
        <f t="shared" si="6"/>
        <v>2020</v>
      </c>
      <c r="F120" s="55">
        <f t="shared" si="2"/>
        <v>2020</v>
      </c>
      <c r="G120" s="55">
        <f t="shared" si="7"/>
        <v>2018</v>
      </c>
      <c r="H120" s="55">
        <f t="shared" si="7"/>
        <v>2018</v>
      </c>
      <c r="I120" s="55">
        <f t="shared" si="8"/>
        <v>2019</v>
      </c>
      <c r="J120" s="55">
        <f t="shared" si="4"/>
        <v>2019</v>
      </c>
    </row>
    <row r="121" spans="1:10" x14ac:dyDescent="0.5">
      <c r="B121" s="58" t="s">
        <v>548</v>
      </c>
      <c r="C121" s="55">
        <f t="shared" si="5"/>
        <v>2019</v>
      </c>
      <c r="D121" s="55">
        <f t="shared" si="5"/>
        <v>2019</v>
      </c>
      <c r="E121" s="55">
        <f t="shared" si="6"/>
        <v>2020</v>
      </c>
      <c r="F121" s="55">
        <f t="shared" si="2"/>
        <v>2020</v>
      </c>
      <c r="G121" s="55">
        <f t="shared" si="7"/>
        <v>2018</v>
      </c>
      <c r="H121" s="55">
        <f t="shared" si="7"/>
        <v>2018</v>
      </c>
      <c r="I121" s="55">
        <f t="shared" si="8"/>
        <v>2019</v>
      </c>
      <c r="J121" s="55">
        <f t="shared" si="4"/>
        <v>2019</v>
      </c>
    </row>
    <row r="122" spans="1:10" x14ac:dyDescent="0.5">
      <c r="B122" s="58" t="s">
        <v>549</v>
      </c>
      <c r="C122" s="55">
        <f>PY</f>
        <v>2019</v>
      </c>
      <c r="D122" s="55">
        <f t="shared" ref="D122:D127" si="9">CY</f>
        <v>2020</v>
      </c>
      <c r="E122" s="55">
        <f t="shared" si="6"/>
        <v>2020</v>
      </c>
      <c r="F122" s="55">
        <f t="shared" si="2"/>
        <v>2020</v>
      </c>
      <c r="G122" s="55">
        <f>SecondPY</f>
        <v>2018</v>
      </c>
      <c r="H122" s="55">
        <f t="shared" ref="H122:H127" si="10">PY</f>
        <v>2019</v>
      </c>
      <c r="I122" s="55">
        <f t="shared" si="8"/>
        <v>2019</v>
      </c>
      <c r="J122" s="55">
        <f t="shared" si="4"/>
        <v>2019</v>
      </c>
    </row>
    <row r="123" spans="1:10" x14ac:dyDescent="0.5">
      <c r="B123" s="58" t="s">
        <v>550</v>
      </c>
      <c r="C123" s="55">
        <f>PY</f>
        <v>2019</v>
      </c>
      <c r="D123" s="55">
        <f t="shared" si="9"/>
        <v>2020</v>
      </c>
      <c r="E123" s="55">
        <f t="shared" si="6"/>
        <v>2020</v>
      </c>
      <c r="F123" s="55">
        <f t="shared" si="2"/>
        <v>2020</v>
      </c>
      <c r="G123" s="55">
        <f>SecondPY</f>
        <v>2018</v>
      </c>
      <c r="H123" s="55">
        <f t="shared" si="10"/>
        <v>2019</v>
      </c>
      <c r="I123" s="55">
        <f t="shared" si="8"/>
        <v>2019</v>
      </c>
      <c r="J123" s="55">
        <f t="shared" si="4"/>
        <v>2019</v>
      </c>
    </row>
    <row r="124" spans="1:10" x14ac:dyDescent="0.5">
      <c r="B124" s="55" t="s">
        <v>551</v>
      </c>
      <c r="C124" s="55">
        <f>PY</f>
        <v>2019</v>
      </c>
      <c r="D124" s="55">
        <f t="shared" si="9"/>
        <v>2020</v>
      </c>
      <c r="E124" s="55">
        <f t="shared" si="6"/>
        <v>2020</v>
      </c>
      <c r="F124" s="55">
        <f t="shared" si="2"/>
        <v>2020</v>
      </c>
      <c r="G124" s="55">
        <f>SecondPY</f>
        <v>2018</v>
      </c>
      <c r="H124" s="55">
        <f t="shared" si="10"/>
        <v>2019</v>
      </c>
      <c r="I124" s="55">
        <f t="shared" si="8"/>
        <v>2019</v>
      </c>
      <c r="J124" s="55">
        <f t="shared" si="4"/>
        <v>2019</v>
      </c>
    </row>
    <row r="125" spans="1:10" x14ac:dyDescent="0.5">
      <c r="B125" s="55" t="s">
        <v>552</v>
      </c>
      <c r="C125" s="55">
        <f>CY</f>
        <v>2020</v>
      </c>
      <c r="D125" s="55">
        <f t="shared" si="9"/>
        <v>2020</v>
      </c>
      <c r="E125" s="55">
        <f t="shared" si="6"/>
        <v>2020</v>
      </c>
      <c r="F125" s="55">
        <f t="shared" si="2"/>
        <v>2020</v>
      </c>
      <c r="G125" s="55">
        <f>PY</f>
        <v>2019</v>
      </c>
      <c r="H125" s="55">
        <f t="shared" si="10"/>
        <v>2019</v>
      </c>
      <c r="I125" s="55">
        <f t="shared" si="8"/>
        <v>2019</v>
      </c>
      <c r="J125" s="55">
        <f t="shared" si="4"/>
        <v>2019</v>
      </c>
    </row>
    <row r="126" spans="1:10" x14ac:dyDescent="0.5">
      <c r="B126" s="55" t="s">
        <v>553</v>
      </c>
      <c r="C126" s="55">
        <f>CY</f>
        <v>2020</v>
      </c>
      <c r="D126" s="55">
        <f t="shared" si="9"/>
        <v>2020</v>
      </c>
      <c r="E126" s="55">
        <f t="shared" si="6"/>
        <v>2020</v>
      </c>
      <c r="F126" s="55">
        <f t="shared" si="2"/>
        <v>2020</v>
      </c>
      <c r="G126" s="55">
        <f>PY</f>
        <v>2019</v>
      </c>
      <c r="H126" s="55">
        <f t="shared" si="10"/>
        <v>2019</v>
      </c>
      <c r="I126" s="55">
        <f t="shared" si="8"/>
        <v>2019</v>
      </c>
      <c r="J126" s="55">
        <f t="shared" si="4"/>
        <v>2019</v>
      </c>
    </row>
    <row r="127" spans="1:10" x14ac:dyDescent="0.5">
      <c r="B127" s="55" t="s">
        <v>554</v>
      </c>
      <c r="C127" s="55">
        <f>CY</f>
        <v>2020</v>
      </c>
      <c r="D127" s="55">
        <f t="shared" si="9"/>
        <v>2020</v>
      </c>
      <c r="E127" s="55">
        <f t="shared" si="6"/>
        <v>2020</v>
      </c>
      <c r="F127" s="55">
        <f t="shared" si="2"/>
        <v>2020</v>
      </c>
      <c r="G127" s="55">
        <f>PY</f>
        <v>2019</v>
      </c>
      <c r="H127" s="55">
        <f t="shared" si="10"/>
        <v>2019</v>
      </c>
      <c r="I127" s="55">
        <f t="shared" si="8"/>
        <v>2019</v>
      </c>
      <c r="J127" s="55">
        <f t="shared" si="4"/>
        <v>2019</v>
      </c>
    </row>
    <row r="132" spans="1:3" x14ac:dyDescent="0.5">
      <c r="A132" s="57" t="s">
        <v>555</v>
      </c>
      <c r="B132" s="56">
        <f>IF(CP_Longdate=Quarter1,VLOOKUP(LEFT(FY_LongDate,3),Serial_FY_Lookup,2,FALSE),IF(CP_Longdate=Quarter2,VLOOKUP(LEFT(FY_LongDate,3),Serial_FY_Lookup,3,FALSE),IF(CP_Longdate=Quarter3,VLOOKUP(LEFT(FY_LongDate,3),Serial_FY_Lookup,4,FALSE),VLOOKUP(LEFT(FY_LongDate,3),Serial_FY_Lookup,5,FALSE))))</f>
        <v>2020</v>
      </c>
      <c r="C132" s="56">
        <f>IF(CP_Longdate=Quarter1,VLOOKUP(LEFT(FY_LongDate,3),Serial_FY_Lookup,6,FALSE),IF(CP_Longdate=Quarter2,VLOOKUP(LEFT(FY_LongDate,3),Serial_FY_Lookup,7,FALSE),IF(CP_Longdate=Quarter3,VLOOKUP(LEFT(FY_LongDate,3),Serial_FY_Lookup,8,FALSE),VLOOKUP(LEFT(FY_LongDate,3),Serial_FY_Lookup,9,FALSE))))</f>
        <v>2019</v>
      </c>
    </row>
    <row r="133" spans="1:3" x14ac:dyDescent="0.5">
      <c r="A133" s="55" t="s">
        <v>448</v>
      </c>
      <c r="B133" s="55">
        <f>VLOOKUP(LEFT(FY_LongDate,3),Serial_FY_Lookup,2,FALSE)</f>
        <v>2020</v>
      </c>
      <c r="C133" s="55">
        <f>VLOOKUP(LEFT(FY_LongDate,3),Serial_FY_Lookup,6,FALSE)</f>
        <v>2019</v>
      </c>
    </row>
    <row r="134" spans="1:3" x14ac:dyDescent="0.5">
      <c r="A134" s="55" t="s">
        <v>449</v>
      </c>
      <c r="B134" s="55">
        <f>VLOOKUP(LEFT(FY_LongDate,3),Serial_FY_Lookup,3,FALSE)</f>
        <v>2020</v>
      </c>
      <c r="C134" s="55">
        <f>VLOOKUP(LEFT(FY_LongDate,3),Serial_FY_Lookup,7,FALSE)</f>
        <v>2019</v>
      </c>
    </row>
    <row r="135" spans="1:3" x14ac:dyDescent="0.5">
      <c r="A135" s="55" t="s">
        <v>450</v>
      </c>
      <c r="B135" s="55">
        <f>VLOOKUP(LEFT(FY_LongDate,3),Serial_FY_Lookup,4,FALSE)</f>
        <v>2020</v>
      </c>
      <c r="C135" s="55">
        <f>VLOOKUP(LEFT(FY_LongDate,3),Serial_FY_Lookup,8,FALSE)</f>
        <v>2019</v>
      </c>
    </row>
    <row r="136" spans="1:3" x14ac:dyDescent="0.5">
      <c r="A136" s="55" t="s">
        <v>451</v>
      </c>
      <c r="B136" s="55">
        <f>VLOOKUP(LEFT(FY_LongDate,3),Serial_FY_Lookup,5,FALSE)</f>
        <v>2020</v>
      </c>
      <c r="C136" s="55">
        <f>VLOOKUP(LEFT(FY_LongDate,3),Serial_FY_Lookup,9,FALSE)</f>
        <v>2019</v>
      </c>
    </row>
  </sheetData>
  <mergeCells count="6">
    <mergeCell ref="G114:J114"/>
    <mergeCell ref="A6:E6"/>
    <mergeCell ref="A10:E10"/>
    <mergeCell ref="C114:F114"/>
    <mergeCell ref="A11:E11"/>
    <mergeCell ref="A12:E12"/>
  </mergeCells>
  <phoneticPr fontId="63"/>
  <dataValidations count="2">
    <dataValidation type="list" allowBlank="1" showInputMessage="1" showErrorMessage="1" sqref="D9 B14:D14" xr:uid="{00000000-0002-0000-3600-000000000000}">
      <formula1>Years</formula1>
    </dataValidation>
    <dataValidation type="list" allowBlank="1" showInputMessage="1" showErrorMessage="1" sqref="B9:C9" xr:uid="{00000000-0002-0000-3600-000001000000}">
      <formula1>Period_End</formula1>
    </dataValidation>
  </dataValidations>
  <pageMargins left="0.7" right="0.7" top="0.75" bottom="0.75" header="0.3" footer="0.3"/>
  <pageSetup paperSize="9"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24707785271767327"/>
  </sheetPr>
  <dimension ref="A1:K18"/>
  <sheetViews>
    <sheetView zoomScale="120" zoomScaleNormal="120"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10.75" customWidth="1"/>
    <col min="5" max="5" width="2.75" customWidth="1"/>
    <col min="6" max="6" width="1.75" style="10" customWidth="1"/>
    <col min="7" max="7" width="10.75" customWidth="1"/>
    <col min="8" max="8" width="2.75" customWidth="1"/>
    <col min="9" max="9" width="1.75" style="10" customWidth="1"/>
    <col min="10" max="10" width="10.75" customWidth="1"/>
    <col min="11" max="11" width="1.75" customWidth="1"/>
  </cols>
  <sheetData>
    <row r="1" spans="1:11" ht="22.5" x14ac:dyDescent="0.65">
      <c r="A1" s="305" t="s">
        <v>556</v>
      </c>
    </row>
    <row r="2" spans="1:11" x14ac:dyDescent="0.55000000000000004">
      <c r="A2" s="306"/>
    </row>
    <row r="3" spans="1:11" s="19" customFormat="1" ht="11.25" customHeight="1" x14ac:dyDescent="0.25">
      <c r="A3" s="307"/>
      <c r="C3" s="606" t="s">
        <v>557</v>
      </c>
      <c r="D3" s="606"/>
      <c r="E3" s="606"/>
      <c r="F3" s="606"/>
      <c r="G3" s="606"/>
      <c r="H3" s="606"/>
      <c r="I3" s="606"/>
      <c r="J3" s="606"/>
      <c r="K3" s="19" t="s">
        <v>168</v>
      </c>
    </row>
    <row r="4" spans="1:11" s="19" customFormat="1" ht="11.25" customHeight="1" x14ac:dyDescent="0.25">
      <c r="A4" s="307"/>
      <c r="C4" s="605" t="s">
        <v>558</v>
      </c>
      <c r="D4" s="605"/>
      <c r="F4" s="605" t="s">
        <v>559</v>
      </c>
      <c r="G4" s="605"/>
      <c r="I4" s="605" t="s">
        <v>560</v>
      </c>
      <c r="J4" s="605"/>
      <c r="K4" s="19" t="s">
        <v>168</v>
      </c>
    </row>
    <row r="5" spans="1:11" s="19" customFormat="1" ht="11.25" customHeight="1" x14ac:dyDescent="0.25">
      <c r="A5" s="307"/>
      <c r="C5" s="605" t="s">
        <v>561</v>
      </c>
      <c r="D5" s="605"/>
      <c r="F5" s="605" t="s">
        <v>562</v>
      </c>
      <c r="G5" s="605"/>
      <c r="I5" s="605" t="s">
        <v>561</v>
      </c>
      <c r="J5" s="605"/>
      <c r="K5" s="19" t="s">
        <v>168</v>
      </c>
    </row>
    <row r="6" spans="1:11" s="19" customFormat="1" ht="11.25" customHeight="1" x14ac:dyDescent="0.25">
      <c r="A6" s="307"/>
      <c r="C6" s="606">
        <v>2019</v>
      </c>
      <c r="D6" s="606"/>
      <c r="F6" s="606" t="s">
        <v>563</v>
      </c>
      <c r="G6" s="606"/>
      <c r="I6" s="606">
        <v>2019</v>
      </c>
      <c r="J6" s="606"/>
      <c r="K6" s="19" t="s">
        <v>168</v>
      </c>
    </row>
    <row r="7" spans="1:11" s="20" customFormat="1" ht="13" x14ac:dyDescent="0.3">
      <c r="A7" s="308" t="s">
        <v>241</v>
      </c>
      <c r="B7" s="137" t="s">
        <v>20</v>
      </c>
      <c r="C7" s="137"/>
      <c r="D7" s="27" t="s">
        <v>169</v>
      </c>
      <c r="E7" s="137" t="s">
        <v>20</v>
      </c>
      <c r="F7" s="137"/>
      <c r="G7" s="27" t="s">
        <v>169</v>
      </c>
      <c r="H7" s="137" t="s">
        <v>20</v>
      </c>
      <c r="I7" s="137"/>
      <c r="J7" s="27" t="s">
        <v>169</v>
      </c>
      <c r="K7" s="137"/>
    </row>
    <row r="8" spans="1:11" s="20" customFormat="1" ht="13" x14ac:dyDescent="0.3">
      <c r="A8" s="309" t="s">
        <v>176</v>
      </c>
      <c r="B8" s="137" t="s">
        <v>168</v>
      </c>
      <c r="C8" s="137"/>
      <c r="D8" s="27">
        <v>222505</v>
      </c>
      <c r="E8" s="137" t="s">
        <v>168</v>
      </c>
      <c r="F8" s="137"/>
      <c r="G8" s="27">
        <v>202496</v>
      </c>
      <c r="H8" s="137" t="s">
        <v>168</v>
      </c>
      <c r="I8" s="137"/>
      <c r="J8" s="27">
        <v>425001</v>
      </c>
      <c r="K8" s="137"/>
    </row>
    <row r="9" spans="1:11" s="20" customFormat="1" ht="13" x14ac:dyDescent="0.3">
      <c r="A9" s="308" t="s">
        <v>242</v>
      </c>
      <c r="B9" s="137" t="s">
        <v>168</v>
      </c>
      <c r="C9" s="137"/>
      <c r="D9" s="27" t="s">
        <v>169</v>
      </c>
      <c r="E9" s="137" t="s">
        <v>168</v>
      </c>
      <c r="F9" s="137"/>
      <c r="G9" s="27" t="s">
        <v>169</v>
      </c>
      <c r="H9" s="137" t="s">
        <v>168</v>
      </c>
      <c r="I9" s="137"/>
      <c r="J9" s="27" t="s">
        <v>169</v>
      </c>
      <c r="K9" s="137"/>
    </row>
    <row r="10" spans="1:11" s="20" customFormat="1" ht="13" x14ac:dyDescent="0.3">
      <c r="A10" s="309" t="s">
        <v>180</v>
      </c>
      <c r="B10" s="137" t="s">
        <v>168</v>
      </c>
      <c r="C10" s="137"/>
      <c r="D10" s="27">
        <v>447974</v>
      </c>
      <c r="E10" s="137" t="s">
        <v>168</v>
      </c>
      <c r="F10" s="137"/>
      <c r="G10" s="27">
        <v>820</v>
      </c>
      <c r="H10" s="137" t="s">
        <v>168</v>
      </c>
      <c r="I10" s="137"/>
      <c r="J10" s="27">
        <v>448794</v>
      </c>
      <c r="K10" s="137"/>
    </row>
    <row r="11" spans="1:11" s="20" customFormat="1" ht="13" x14ac:dyDescent="0.3">
      <c r="A11" s="309" t="s">
        <v>182</v>
      </c>
      <c r="B11" s="137" t="s">
        <v>168</v>
      </c>
      <c r="C11" s="137"/>
      <c r="D11" s="27" t="s">
        <v>171</v>
      </c>
      <c r="E11" s="137" t="s">
        <v>168</v>
      </c>
      <c r="F11" s="137"/>
      <c r="G11" s="27">
        <v>201559</v>
      </c>
      <c r="H11" s="137" t="s">
        <v>168</v>
      </c>
      <c r="I11" s="137"/>
      <c r="J11" s="27">
        <v>201559</v>
      </c>
      <c r="K11" s="137"/>
    </row>
    <row r="12" spans="1:11" s="20" customFormat="1" ht="13" x14ac:dyDescent="0.3">
      <c r="A12" s="309" t="s">
        <v>183</v>
      </c>
      <c r="B12" s="137" t="s">
        <v>168</v>
      </c>
      <c r="C12" s="137"/>
      <c r="D12" s="27">
        <v>483124</v>
      </c>
      <c r="E12" s="137" t="s">
        <v>168</v>
      </c>
      <c r="F12" s="137"/>
      <c r="G12" s="27">
        <v>-6137</v>
      </c>
      <c r="H12" s="137" t="s">
        <v>168</v>
      </c>
      <c r="I12" s="137"/>
      <c r="J12" s="27">
        <v>476987</v>
      </c>
      <c r="K12" s="137"/>
    </row>
    <row r="13" spans="1:11" s="20" customFormat="1" ht="13" x14ac:dyDescent="0.3">
      <c r="A13" s="309" t="s">
        <v>184</v>
      </c>
      <c r="B13" s="137" t="s">
        <v>168</v>
      </c>
      <c r="C13" s="137"/>
      <c r="D13" s="27" t="s">
        <v>171</v>
      </c>
      <c r="E13" s="137" t="s">
        <v>168</v>
      </c>
      <c r="F13" s="137"/>
      <c r="G13" s="27">
        <v>465077</v>
      </c>
      <c r="H13" s="137" t="s">
        <v>168</v>
      </c>
      <c r="I13" s="137"/>
      <c r="J13" s="27">
        <v>465077</v>
      </c>
      <c r="K13" s="137"/>
    </row>
    <row r="14" spans="1:11" s="20" customFormat="1" ht="13" x14ac:dyDescent="0.3">
      <c r="A14" s="308" t="s">
        <v>243</v>
      </c>
      <c r="B14" s="137" t="s">
        <v>168</v>
      </c>
      <c r="C14" s="137"/>
      <c r="D14" s="27" t="s">
        <v>169</v>
      </c>
      <c r="E14" s="137" t="s">
        <v>168</v>
      </c>
      <c r="F14" s="137"/>
      <c r="G14" s="27" t="s">
        <v>169</v>
      </c>
      <c r="H14" s="137" t="s">
        <v>168</v>
      </c>
      <c r="I14" s="137"/>
      <c r="J14" s="27" t="s">
        <v>169</v>
      </c>
      <c r="K14" s="137"/>
    </row>
    <row r="15" spans="1:11" s="20" customFormat="1" ht="13" x14ac:dyDescent="0.3">
      <c r="A15" s="309" t="s">
        <v>187</v>
      </c>
      <c r="B15" s="137" t="s">
        <v>168</v>
      </c>
      <c r="C15" s="137" t="s">
        <v>30</v>
      </c>
      <c r="D15" s="27">
        <v>-705309</v>
      </c>
      <c r="E15" s="137" t="s">
        <v>168</v>
      </c>
      <c r="F15" s="137" t="s">
        <v>30</v>
      </c>
      <c r="G15" s="27">
        <v>-458823</v>
      </c>
      <c r="H15" s="137" t="s">
        <v>168</v>
      </c>
      <c r="I15" s="137" t="s">
        <v>30</v>
      </c>
      <c r="J15" s="27">
        <v>-1164132</v>
      </c>
      <c r="K15" s="137"/>
    </row>
    <row r="16" spans="1:11" s="20" customFormat="1" ht="13" x14ac:dyDescent="0.3">
      <c r="C16" s="137"/>
      <c r="F16" s="137"/>
      <c r="I16" s="137"/>
    </row>
    <row r="17" spans="3:9" s="20" customFormat="1" ht="13" x14ac:dyDescent="0.3">
      <c r="C17" s="137"/>
      <c r="F17" s="137"/>
      <c r="I17" s="137"/>
    </row>
    <row r="18" spans="3:9" s="20" customFormat="1" ht="13" x14ac:dyDescent="0.3">
      <c r="C18" s="137"/>
      <c r="F18" s="137"/>
      <c r="I18" s="137"/>
    </row>
  </sheetData>
  <mergeCells count="10">
    <mergeCell ref="C3:J3"/>
    <mergeCell ref="C4:D4"/>
    <mergeCell ref="C5:D5"/>
    <mergeCell ref="C6:D6"/>
    <mergeCell ref="F4:G4"/>
    <mergeCell ref="F5:G5"/>
    <mergeCell ref="F6:G6"/>
    <mergeCell ref="I4:J4"/>
    <mergeCell ref="I5:J5"/>
    <mergeCell ref="I6:J6"/>
  </mergeCells>
  <phoneticPr fontId="63"/>
  <hyperlinks>
    <hyperlink ref="A1" location="Notes_AccountingPolicies_BalanceSheets_PP" display="Notes_AccountingPolicies_BalanceSheets_PP" xr:uid="{00000000-0004-0000-3700-000000000000}"/>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24707785271767327"/>
  </sheetPr>
  <dimension ref="A1:K16"/>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9.75" customWidth="1"/>
    <col min="5" max="5" width="2.75" customWidth="1"/>
    <col min="6" max="6" width="1.75" style="10" customWidth="1"/>
    <col min="7" max="7" width="9.75" customWidth="1"/>
    <col min="8" max="8" width="2.75" customWidth="1"/>
    <col min="9" max="9" width="1.75" style="10" customWidth="1"/>
    <col min="10" max="10" width="9.75" customWidth="1"/>
    <col min="11" max="11" width="1.75" customWidth="1"/>
  </cols>
  <sheetData>
    <row r="1" spans="1:11" ht="22.5" x14ac:dyDescent="0.65">
      <c r="A1" s="305" t="s">
        <v>564</v>
      </c>
    </row>
    <row r="2" spans="1:11" x14ac:dyDescent="0.55000000000000004">
      <c r="A2" s="306"/>
    </row>
    <row r="3" spans="1:11" s="19" customFormat="1" ht="11.25" customHeight="1" x14ac:dyDescent="0.25">
      <c r="A3" s="307"/>
      <c r="C3" s="606" t="s">
        <v>557</v>
      </c>
      <c r="D3" s="606"/>
      <c r="E3" s="606"/>
      <c r="F3" s="606"/>
      <c r="G3" s="606"/>
      <c r="H3" s="606"/>
      <c r="I3" s="606"/>
      <c r="J3" s="606"/>
      <c r="K3" s="19" t="s">
        <v>168</v>
      </c>
    </row>
    <row r="4" spans="1:11" s="19" customFormat="1" ht="11.25" customHeight="1" x14ac:dyDescent="0.25">
      <c r="A4" s="307"/>
      <c r="C4" s="108"/>
      <c r="F4" s="108"/>
      <c r="I4" s="659" t="s">
        <v>565</v>
      </c>
      <c r="J4" s="659"/>
      <c r="K4" s="19" t="s">
        <v>168</v>
      </c>
    </row>
    <row r="5" spans="1:11" s="19" customFormat="1" ht="11.25" customHeight="1" x14ac:dyDescent="0.25">
      <c r="A5" s="307"/>
      <c r="C5" s="108"/>
      <c r="F5" s="659" t="s">
        <v>566</v>
      </c>
      <c r="G5" s="659"/>
      <c r="I5" s="659" t="s">
        <v>567</v>
      </c>
      <c r="J5" s="659"/>
      <c r="K5" s="19" t="s">
        <v>168</v>
      </c>
    </row>
    <row r="6" spans="1:11" s="19" customFormat="1" ht="11.25" customHeight="1" x14ac:dyDescent="0.25">
      <c r="A6" s="307" t="s">
        <v>568</v>
      </c>
      <c r="C6" s="658" t="s">
        <v>569</v>
      </c>
      <c r="D6" s="658"/>
      <c r="F6" s="658" t="s">
        <v>570</v>
      </c>
      <c r="G6" s="658"/>
      <c r="I6" s="658" t="s">
        <v>571</v>
      </c>
      <c r="J6" s="658"/>
      <c r="K6" s="19" t="s">
        <v>168</v>
      </c>
    </row>
    <row r="7" spans="1:11" s="20" customFormat="1" ht="13" x14ac:dyDescent="0.3">
      <c r="A7" s="308" t="s">
        <v>241</v>
      </c>
      <c r="B7" s="137" t="s">
        <v>20</v>
      </c>
      <c r="C7" s="137"/>
      <c r="D7" s="27" t="s">
        <v>169</v>
      </c>
      <c r="E7" s="137" t="s">
        <v>20</v>
      </c>
      <c r="F7" s="137"/>
      <c r="G7" s="27" t="s">
        <v>169</v>
      </c>
      <c r="H7" s="137" t="s">
        <v>20</v>
      </c>
      <c r="I7" s="137"/>
      <c r="J7" s="27" t="s">
        <v>169</v>
      </c>
      <c r="K7" s="137"/>
    </row>
    <row r="8" spans="1:11" s="20" customFormat="1" ht="13" x14ac:dyDescent="0.3">
      <c r="A8" s="309" t="s">
        <v>172</v>
      </c>
      <c r="B8" s="137" t="s">
        <v>168</v>
      </c>
      <c r="C8" s="137" t="s">
        <v>30</v>
      </c>
      <c r="D8" s="27">
        <v>294582</v>
      </c>
      <c r="E8" s="137" t="s">
        <v>168</v>
      </c>
      <c r="F8" s="137" t="s">
        <v>30</v>
      </c>
      <c r="G8" s="27">
        <v>44627</v>
      </c>
      <c r="H8" s="137" t="s">
        <v>168</v>
      </c>
      <c r="I8" s="137" t="s">
        <v>30</v>
      </c>
      <c r="J8" s="27">
        <v>339209</v>
      </c>
      <c r="K8" s="137"/>
    </row>
    <row r="9" spans="1:11" s="20" customFormat="1" ht="13" x14ac:dyDescent="0.3">
      <c r="A9" s="309" t="s">
        <v>176</v>
      </c>
      <c r="B9" s="137" t="s">
        <v>168</v>
      </c>
      <c r="C9" s="137"/>
      <c r="D9" s="27" t="s">
        <v>572</v>
      </c>
      <c r="E9" s="137" t="s">
        <v>168</v>
      </c>
      <c r="F9" s="137"/>
      <c r="G9" s="27" t="s">
        <v>572</v>
      </c>
      <c r="H9" s="137" t="s">
        <v>168</v>
      </c>
      <c r="I9" s="137"/>
      <c r="J9" s="27" t="s">
        <v>572</v>
      </c>
      <c r="K9" s="137"/>
    </row>
    <row r="10" spans="1:11" s="20" customFormat="1" ht="13" x14ac:dyDescent="0.3">
      <c r="A10" s="308" t="s">
        <v>242</v>
      </c>
      <c r="B10" s="137" t="s">
        <v>168</v>
      </c>
      <c r="C10" s="137"/>
      <c r="D10" s="27" t="s">
        <v>169</v>
      </c>
      <c r="E10" s="137" t="s">
        <v>168</v>
      </c>
      <c r="F10" s="137"/>
      <c r="G10" s="27" t="s">
        <v>169</v>
      </c>
      <c r="H10" s="137" t="s">
        <v>168</v>
      </c>
      <c r="I10" s="137"/>
      <c r="J10" s="27" t="s">
        <v>169</v>
      </c>
      <c r="K10" s="137"/>
    </row>
    <row r="11" spans="1:11" s="20" customFormat="1" ht="13" x14ac:dyDescent="0.3">
      <c r="A11" s="309" t="s">
        <v>180</v>
      </c>
      <c r="B11" s="137" t="s">
        <v>168</v>
      </c>
      <c r="C11" s="137"/>
      <c r="D11" s="27">
        <v>1107599</v>
      </c>
      <c r="E11" s="137" t="s">
        <v>168</v>
      </c>
      <c r="F11" s="137"/>
      <c r="G11" s="27">
        <v>-600</v>
      </c>
      <c r="H11" s="137" t="s">
        <v>168</v>
      </c>
      <c r="I11" s="137"/>
      <c r="J11" s="27">
        <v>1106999</v>
      </c>
      <c r="K11" s="137"/>
    </row>
    <row r="12" spans="1:11" s="20" customFormat="1" ht="13" x14ac:dyDescent="0.3">
      <c r="A12" s="309" t="s">
        <v>182</v>
      </c>
      <c r="B12" s="137" t="s">
        <v>168</v>
      </c>
      <c r="C12" s="137"/>
      <c r="D12" s="27">
        <v>172288</v>
      </c>
      <c r="E12" s="137" t="s">
        <v>168</v>
      </c>
      <c r="F12" s="137"/>
      <c r="G12" s="27">
        <v>-172288</v>
      </c>
      <c r="H12" s="137" t="s">
        <v>168</v>
      </c>
      <c r="I12" s="137"/>
      <c r="J12" s="27" t="s">
        <v>171</v>
      </c>
      <c r="K12" s="137"/>
    </row>
    <row r="13" spans="1:11" s="20" customFormat="1" ht="13" x14ac:dyDescent="0.3">
      <c r="A13" s="309" t="s">
        <v>183</v>
      </c>
      <c r="B13" s="137" t="s">
        <v>168</v>
      </c>
      <c r="C13" s="137"/>
      <c r="D13" s="27">
        <v>461665</v>
      </c>
      <c r="E13" s="137" t="s">
        <v>168</v>
      </c>
      <c r="F13" s="137"/>
      <c r="G13" s="27">
        <v>26</v>
      </c>
      <c r="H13" s="137" t="s">
        <v>168</v>
      </c>
      <c r="I13" s="137"/>
      <c r="J13" s="27">
        <v>461691</v>
      </c>
      <c r="K13" s="137"/>
    </row>
    <row r="14" spans="1:11" s="20" customFormat="1" ht="13" x14ac:dyDescent="0.3">
      <c r="A14" s="309" t="s">
        <v>184</v>
      </c>
      <c r="B14" s="137" t="s">
        <v>168</v>
      </c>
      <c r="C14" s="137"/>
      <c r="D14" s="27">
        <v>288677</v>
      </c>
      <c r="E14" s="137" t="s">
        <v>168</v>
      </c>
      <c r="F14" s="137"/>
      <c r="G14" s="27">
        <v>-288677</v>
      </c>
      <c r="H14" s="137" t="s">
        <v>168</v>
      </c>
      <c r="I14" s="137"/>
      <c r="J14" s="27" t="s">
        <v>171</v>
      </c>
      <c r="K14" s="137"/>
    </row>
    <row r="15" spans="1:11" s="20" customFormat="1" ht="13" x14ac:dyDescent="0.3">
      <c r="A15" s="308" t="s">
        <v>573</v>
      </c>
      <c r="B15" s="137" t="s">
        <v>168</v>
      </c>
      <c r="C15" s="137"/>
      <c r="D15" s="27" t="s">
        <v>169</v>
      </c>
      <c r="E15" s="137" t="s">
        <v>168</v>
      </c>
      <c r="F15" s="137"/>
      <c r="G15" s="27" t="s">
        <v>169</v>
      </c>
      <c r="H15" s="137" t="s">
        <v>168</v>
      </c>
      <c r="I15" s="137"/>
      <c r="J15" s="27" t="s">
        <v>169</v>
      </c>
      <c r="K15" s="137"/>
    </row>
    <row r="16" spans="1:11" s="20" customFormat="1" ht="13" x14ac:dyDescent="0.3">
      <c r="A16" s="309" t="s">
        <v>187</v>
      </c>
      <c r="B16" s="137" t="s">
        <v>168</v>
      </c>
      <c r="C16" s="137" t="s">
        <v>30</v>
      </c>
      <c r="D16" s="27">
        <v>-2028756</v>
      </c>
      <c r="E16" s="137" t="s">
        <v>168</v>
      </c>
      <c r="F16" s="137" t="s">
        <v>30</v>
      </c>
      <c r="G16" s="27">
        <v>506166</v>
      </c>
      <c r="H16" s="137" t="s">
        <v>168</v>
      </c>
      <c r="I16" s="137" t="s">
        <v>30</v>
      </c>
      <c r="J16" s="27">
        <v>-1522590</v>
      </c>
      <c r="K16" s="137"/>
    </row>
  </sheetData>
  <mergeCells count="7">
    <mergeCell ref="C3:J3"/>
    <mergeCell ref="C6:D6"/>
    <mergeCell ref="F6:G6"/>
    <mergeCell ref="I6:J6"/>
    <mergeCell ref="F5:G5"/>
    <mergeCell ref="I5:J5"/>
    <mergeCell ref="I4:J4"/>
  </mergeCells>
  <phoneticPr fontId="63"/>
  <hyperlinks>
    <hyperlink ref="A1" location="Notes_AccountingPolicies_BalanceSheets" display="Notes_AccountingPolicies_BalanceSheets" xr:uid="{00000000-0004-0000-3800-000000000000}"/>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24707785271767327"/>
  </sheetPr>
  <dimension ref="A1:K1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12.75" customWidth="1"/>
    <col min="5" max="5" width="2.75" customWidth="1"/>
    <col min="6" max="6" width="1.75" style="10" customWidth="1"/>
    <col min="7" max="7" width="9.75" customWidth="1"/>
    <col min="8" max="8" width="2.75" customWidth="1"/>
    <col min="9" max="9" width="1.75" style="10" customWidth="1"/>
    <col min="10" max="10" width="16.25" customWidth="1"/>
    <col min="11" max="11" width="1.75" customWidth="1"/>
  </cols>
  <sheetData>
    <row r="1" spans="1:11" ht="22.5" x14ac:dyDescent="0.65">
      <c r="A1" s="305" t="s">
        <v>574</v>
      </c>
    </row>
    <row r="2" spans="1:11" x14ac:dyDescent="0.55000000000000004">
      <c r="A2" s="306"/>
    </row>
    <row r="3" spans="1:11" s="19" customFormat="1" ht="11.25" customHeight="1" x14ac:dyDescent="0.25">
      <c r="A3" s="307"/>
      <c r="C3" s="606" t="s">
        <v>557</v>
      </c>
      <c r="D3" s="606"/>
      <c r="E3" s="606"/>
      <c r="F3" s="606"/>
      <c r="G3" s="606"/>
      <c r="H3" s="606"/>
      <c r="I3" s="606"/>
      <c r="J3" s="606"/>
      <c r="K3" s="19" t="s">
        <v>168</v>
      </c>
    </row>
    <row r="4" spans="1:11" s="19" customFormat="1" ht="11.25" customHeight="1" x14ac:dyDescent="0.25">
      <c r="A4" s="307"/>
      <c r="C4" s="108"/>
      <c r="F4" s="108"/>
      <c r="I4" s="659" t="s">
        <v>565</v>
      </c>
      <c r="J4" s="659"/>
      <c r="K4" s="19" t="s">
        <v>168</v>
      </c>
    </row>
    <row r="5" spans="1:11" s="19" customFormat="1" ht="11.25" customHeight="1" x14ac:dyDescent="0.25">
      <c r="A5" s="307"/>
      <c r="C5" s="108"/>
      <c r="F5" s="659" t="s">
        <v>566</v>
      </c>
      <c r="G5" s="659"/>
      <c r="I5" s="659" t="s">
        <v>567</v>
      </c>
      <c r="J5" s="659"/>
      <c r="K5" s="19" t="s">
        <v>168</v>
      </c>
    </row>
    <row r="6" spans="1:11" s="19" customFormat="1" ht="11.25" customHeight="1" x14ac:dyDescent="0.25">
      <c r="A6" s="307" t="s">
        <v>247</v>
      </c>
      <c r="C6" s="658" t="s">
        <v>569</v>
      </c>
      <c r="D6" s="658"/>
      <c r="F6" s="658" t="s">
        <v>570</v>
      </c>
      <c r="G6" s="658"/>
      <c r="I6" s="658" t="s">
        <v>571</v>
      </c>
      <c r="J6" s="658"/>
      <c r="K6" s="19" t="s">
        <v>168</v>
      </c>
    </row>
    <row r="7" spans="1:11" s="20" customFormat="1" ht="13" x14ac:dyDescent="0.3">
      <c r="A7" s="308" t="s">
        <v>248</v>
      </c>
      <c r="B7" s="137" t="s">
        <v>20</v>
      </c>
      <c r="C7" s="137" t="s">
        <v>30</v>
      </c>
      <c r="D7" s="27">
        <v>3341617</v>
      </c>
      <c r="E7" s="137" t="s">
        <v>20</v>
      </c>
      <c r="F7" s="137" t="s">
        <v>30</v>
      </c>
      <c r="G7" s="27">
        <v>-154702</v>
      </c>
      <c r="H7" s="137" t="s">
        <v>20</v>
      </c>
      <c r="I7" s="137" t="s">
        <v>30</v>
      </c>
      <c r="J7" s="27">
        <v>3186915</v>
      </c>
      <c r="K7" s="137"/>
    </row>
    <row r="8" spans="1:11" s="20" customFormat="1" ht="13" x14ac:dyDescent="0.3">
      <c r="A8" s="308" t="s">
        <v>249</v>
      </c>
      <c r="B8" s="137" t="s">
        <v>168</v>
      </c>
      <c r="C8" s="137"/>
      <c r="D8" s="27">
        <v>-746088</v>
      </c>
      <c r="E8" s="137" t="s">
        <v>168</v>
      </c>
      <c r="F8" s="137"/>
      <c r="G8" s="27">
        <v>-154702</v>
      </c>
      <c r="H8" s="137" t="s">
        <v>168</v>
      </c>
      <c r="I8" s="137"/>
      <c r="J8" s="27">
        <v>-900790</v>
      </c>
      <c r="K8" s="137"/>
    </row>
    <row r="9" spans="1:11" s="20" customFormat="1" ht="13" x14ac:dyDescent="0.3">
      <c r="A9" s="308" t="s">
        <v>575</v>
      </c>
      <c r="B9" s="137" t="s">
        <v>168</v>
      </c>
      <c r="C9" s="137"/>
      <c r="D9" s="27">
        <v>-626689</v>
      </c>
      <c r="E9" s="137" t="s">
        <v>168</v>
      </c>
      <c r="F9" s="137"/>
      <c r="G9" s="27">
        <v>-154702</v>
      </c>
      <c r="H9" s="137" t="s">
        <v>168</v>
      </c>
      <c r="I9" s="137"/>
      <c r="J9" s="27">
        <v>-781391</v>
      </c>
      <c r="K9" s="137"/>
    </row>
    <row r="10" spans="1:11" s="20" customFormat="1" ht="13" x14ac:dyDescent="0.3">
      <c r="A10" s="308" t="s">
        <v>576</v>
      </c>
      <c r="B10" s="137" t="s">
        <v>168</v>
      </c>
      <c r="C10" s="137"/>
      <c r="D10" s="27">
        <v>-87519</v>
      </c>
      <c r="E10" s="137" t="s">
        <v>168</v>
      </c>
      <c r="F10" s="137"/>
      <c r="G10" s="27">
        <v>-67151</v>
      </c>
      <c r="H10" s="137" t="s">
        <v>168</v>
      </c>
      <c r="I10" s="137"/>
      <c r="J10" s="27">
        <v>-154670</v>
      </c>
      <c r="K10" s="137"/>
    </row>
    <row r="11" spans="1:11" s="20" customFormat="1" ht="13" x14ac:dyDescent="0.3">
      <c r="A11" s="308" t="s">
        <v>218</v>
      </c>
      <c r="B11" s="137" t="s">
        <v>168</v>
      </c>
      <c r="C11" s="137" t="s">
        <v>30</v>
      </c>
      <c r="D11" s="27">
        <v>-539170</v>
      </c>
      <c r="E11" s="137" t="s">
        <v>168</v>
      </c>
      <c r="F11" s="137" t="s">
        <v>30</v>
      </c>
      <c r="G11" s="27">
        <v>-87551</v>
      </c>
      <c r="H11" s="137" t="s">
        <v>168</v>
      </c>
      <c r="I11" s="137" t="s">
        <v>30</v>
      </c>
      <c r="J11" s="27">
        <v>-626721</v>
      </c>
      <c r="K11" s="137"/>
    </row>
  </sheetData>
  <mergeCells count="7">
    <mergeCell ref="C3:J3"/>
    <mergeCell ref="C6:D6"/>
    <mergeCell ref="F6:G6"/>
    <mergeCell ref="F5:G5"/>
    <mergeCell ref="I6:J6"/>
    <mergeCell ref="I5:J5"/>
    <mergeCell ref="I4:J4"/>
  </mergeCells>
  <phoneticPr fontId="63"/>
  <hyperlinks>
    <hyperlink ref="A1" location="Notes_AccountingPolicies_StatementofLoss" display="Notes_AccountingPolicies_StatementofLoss" xr:uid="{00000000-0004-0000-3900-000000000000}"/>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24707785271767327"/>
  </sheetPr>
  <dimension ref="A1:K15"/>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9.75" customWidth="1"/>
    <col min="5" max="5" width="2.75" customWidth="1"/>
    <col min="6" max="6" width="1.75" style="10" customWidth="1"/>
    <col min="7" max="7" width="9.75" customWidth="1"/>
    <col min="8" max="8" width="2.75" customWidth="1"/>
    <col min="9" max="9" width="1.75" style="10" customWidth="1"/>
    <col min="10" max="10" width="9.75" customWidth="1"/>
    <col min="11" max="11" width="1.75" customWidth="1"/>
  </cols>
  <sheetData>
    <row r="1" spans="1:11" ht="22.5" x14ac:dyDescent="0.65">
      <c r="A1" s="305" t="s">
        <v>577</v>
      </c>
    </row>
    <row r="2" spans="1:11" x14ac:dyDescent="0.55000000000000004">
      <c r="A2" s="306"/>
    </row>
    <row r="3" spans="1:11" s="19" customFormat="1" ht="11.25" customHeight="1" x14ac:dyDescent="0.25">
      <c r="A3" s="307"/>
      <c r="C3" s="606" t="s">
        <v>557</v>
      </c>
      <c r="D3" s="606"/>
      <c r="E3" s="606"/>
      <c r="F3" s="606"/>
      <c r="G3" s="606"/>
      <c r="H3" s="606"/>
      <c r="I3" s="606"/>
      <c r="J3" s="606"/>
      <c r="K3" s="19" t="s">
        <v>168</v>
      </c>
    </row>
    <row r="4" spans="1:11" s="19" customFormat="1" ht="11.25" customHeight="1" x14ac:dyDescent="0.25">
      <c r="A4" s="307"/>
      <c r="C4" s="108"/>
      <c r="F4" s="108"/>
      <c r="I4" s="659" t="s">
        <v>565</v>
      </c>
      <c r="J4" s="659"/>
      <c r="K4" s="19" t="s">
        <v>168</v>
      </c>
    </row>
    <row r="5" spans="1:11" s="19" customFormat="1" ht="11.25" customHeight="1" x14ac:dyDescent="0.25">
      <c r="A5" s="307"/>
      <c r="C5" s="108"/>
      <c r="F5" s="659" t="s">
        <v>566</v>
      </c>
      <c r="G5" s="659"/>
      <c r="I5" s="659" t="s">
        <v>567</v>
      </c>
      <c r="J5" s="659"/>
      <c r="K5" s="19" t="s">
        <v>168</v>
      </c>
    </row>
    <row r="6" spans="1:11" s="19" customFormat="1" ht="11.25" customHeight="1" x14ac:dyDescent="0.25">
      <c r="A6" s="307" t="s">
        <v>247</v>
      </c>
      <c r="B6" s="19" t="s">
        <v>20</v>
      </c>
      <c r="C6" s="658" t="s">
        <v>244</v>
      </c>
      <c r="D6" s="658"/>
      <c r="E6" s="19" t="s">
        <v>20</v>
      </c>
      <c r="F6" s="658" t="s">
        <v>570</v>
      </c>
      <c r="G6" s="658"/>
      <c r="H6" s="19" t="s">
        <v>20</v>
      </c>
      <c r="I6" s="658" t="s">
        <v>571</v>
      </c>
      <c r="J6" s="658"/>
      <c r="K6" s="19" t="s">
        <v>168</v>
      </c>
    </row>
    <row r="7" spans="1:11" s="20" customFormat="1" ht="13" x14ac:dyDescent="0.3">
      <c r="A7" s="308" t="s">
        <v>220</v>
      </c>
      <c r="B7" s="137" t="s">
        <v>168</v>
      </c>
      <c r="C7" s="137"/>
      <c r="D7" s="27" t="s">
        <v>169</v>
      </c>
      <c r="E7" s="137" t="s">
        <v>168</v>
      </c>
      <c r="F7" s="137"/>
      <c r="G7" s="27" t="s">
        <v>169</v>
      </c>
      <c r="H7" s="137" t="s">
        <v>168</v>
      </c>
      <c r="I7" s="137"/>
      <c r="J7" s="27" t="s">
        <v>169</v>
      </c>
      <c r="K7" s="137"/>
    </row>
    <row r="8" spans="1:11" s="20" customFormat="1" ht="13" x14ac:dyDescent="0.3">
      <c r="A8" s="309" t="s">
        <v>218</v>
      </c>
      <c r="B8" s="137" t="s">
        <v>168</v>
      </c>
      <c r="C8" s="137" t="s">
        <v>30</v>
      </c>
      <c r="D8" s="27">
        <v>-539170</v>
      </c>
      <c r="E8" s="137" t="s">
        <v>168</v>
      </c>
      <c r="F8" s="137" t="s">
        <v>30</v>
      </c>
      <c r="G8" s="27">
        <v>-87551</v>
      </c>
      <c r="H8" s="137" t="s">
        <v>168</v>
      </c>
      <c r="I8" s="137" t="s">
        <v>30</v>
      </c>
      <c r="J8" s="27">
        <v>-626721</v>
      </c>
      <c r="K8" s="137"/>
    </row>
    <row r="9" spans="1:11" s="20" customFormat="1" ht="13" x14ac:dyDescent="0.3">
      <c r="A9" s="309" t="s">
        <v>251</v>
      </c>
      <c r="B9" s="137" t="s">
        <v>168</v>
      </c>
      <c r="C9" s="137"/>
      <c r="D9" s="27" t="s">
        <v>169</v>
      </c>
      <c r="E9" s="137" t="s">
        <v>168</v>
      </c>
      <c r="F9" s="137"/>
      <c r="G9" s="27" t="s">
        <v>169</v>
      </c>
      <c r="H9" s="137" t="s">
        <v>168</v>
      </c>
      <c r="I9" s="137"/>
      <c r="J9" s="27" t="s">
        <v>169</v>
      </c>
      <c r="K9" s="137"/>
    </row>
    <row r="10" spans="1:11" s="20" customFormat="1" ht="13" x14ac:dyDescent="0.3">
      <c r="A10" s="309" t="s">
        <v>578</v>
      </c>
      <c r="B10" s="137" t="s">
        <v>168</v>
      </c>
      <c r="C10" s="137"/>
      <c r="D10" s="27">
        <v>-107264</v>
      </c>
      <c r="E10" s="137" t="s">
        <v>168</v>
      </c>
      <c r="F10" s="137"/>
      <c r="G10" s="27">
        <v>-67151</v>
      </c>
      <c r="H10" s="137" t="s">
        <v>168</v>
      </c>
      <c r="I10" s="137"/>
      <c r="J10" s="27">
        <v>-174415</v>
      </c>
      <c r="K10" s="137"/>
    </row>
    <row r="11" spans="1:11" s="20" customFormat="1" ht="13" x14ac:dyDescent="0.3">
      <c r="A11" s="309" t="s">
        <v>222</v>
      </c>
      <c r="B11" s="137" t="s">
        <v>168</v>
      </c>
      <c r="C11" s="137"/>
      <c r="D11" s="27" t="s">
        <v>169</v>
      </c>
      <c r="E11" s="137" t="s">
        <v>168</v>
      </c>
      <c r="F11" s="137"/>
      <c r="G11" s="27" t="s">
        <v>169</v>
      </c>
      <c r="H11" s="137" t="s">
        <v>168</v>
      </c>
      <c r="I11" s="137"/>
      <c r="J11" s="27" t="s">
        <v>169</v>
      </c>
      <c r="K11" s="137"/>
    </row>
    <row r="12" spans="1:11" s="20" customFormat="1" ht="13" x14ac:dyDescent="0.3">
      <c r="A12" s="310" t="s">
        <v>180</v>
      </c>
      <c r="B12" s="137" t="s">
        <v>168</v>
      </c>
      <c r="C12" s="137"/>
      <c r="D12" s="27">
        <v>206706</v>
      </c>
      <c r="E12" s="137" t="s">
        <v>168</v>
      </c>
      <c r="F12" s="137"/>
      <c r="G12" s="27">
        <v>220</v>
      </c>
      <c r="H12" s="137" t="s">
        <v>168</v>
      </c>
      <c r="I12" s="137"/>
      <c r="J12" s="27">
        <v>206926</v>
      </c>
      <c r="K12" s="137"/>
    </row>
    <row r="13" spans="1:11" s="20" customFormat="1" ht="13" x14ac:dyDescent="0.3">
      <c r="A13" s="310" t="s">
        <v>223</v>
      </c>
      <c r="B13" s="137" t="s">
        <v>168</v>
      </c>
      <c r="C13" s="137"/>
      <c r="D13" s="27">
        <v>-160595</v>
      </c>
      <c r="E13" s="137" t="s">
        <v>168</v>
      </c>
      <c r="F13" s="137"/>
      <c r="G13" s="27">
        <v>160595</v>
      </c>
      <c r="H13" s="137" t="s">
        <v>168</v>
      </c>
      <c r="I13" s="137"/>
      <c r="J13" s="27" t="s">
        <v>171</v>
      </c>
      <c r="K13" s="137"/>
    </row>
    <row r="14" spans="1:11" s="20" customFormat="1" ht="13" x14ac:dyDescent="0.3">
      <c r="A14" s="310" t="s">
        <v>183</v>
      </c>
      <c r="B14" s="137" t="s">
        <v>168</v>
      </c>
      <c r="C14" s="137"/>
      <c r="D14" s="27">
        <v>-15322</v>
      </c>
      <c r="E14" s="137" t="s">
        <v>168</v>
      </c>
      <c r="F14" s="137"/>
      <c r="G14" s="27">
        <v>-6113</v>
      </c>
      <c r="H14" s="137" t="s">
        <v>168</v>
      </c>
      <c r="I14" s="137"/>
      <c r="J14" s="27">
        <v>-21435</v>
      </c>
      <c r="K14" s="137"/>
    </row>
    <row r="15" spans="1:11" s="20" customFormat="1" ht="13" x14ac:dyDescent="0.3">
      <c r="A15" s="311" t="s">
        <v>252</v>
      </c>
      <c r="B15" s="137" t="s">
        <v>168</v>
      </c>
      <c r="C15" s="137" t="s">
        <v>30</v>
      </c>
      <c r="D15" s="27">
        <v>-366420</v>
      </c>
      <c r="E15" s="137" t="s">
        <v>168</v>
      </c>
      <c r="F15" s="137" t="s">
        <v>30</v>
      </c>
      <c r="G15" s="27" t="s">
        <v>171</v>
      </c>
      <c r="H15" s="137" t="s">
        <v>168</v>
      </c>
      <c r="I15" s="137" t="s">
        <v>30</v>
      </c>
      <c r="J15" s="27">
        <v>-366420</v>
      </c>
      <c r="K15" s="137"/>
    </row>
  </sheetData>
  <mergeCells count="7">
    <mergeCell ref="C3:J3"/>
    <mergeCell ref="C6:D6"/>
    <mergeCell ref="F6:G6"/>
    <mergeCell ref="F5:G5"/>
    <mergeCell ref="I5:J5"/>
    <mergeCell ref="I6:J6"/>
    <mergeCell ref="I4:J4"/>
  </mergeCells>
  <phoneticPr fontId="63"/>
  <hyperlinks>
    <hyperlink ref="A1" location="Notes_AccountingPolicies_StatementofCashflow" display="Notes_AccountingPolicies_StatementofCashflow" xr:uid="{00000000-0004-0000-3A00-000000000000}"/>
  </hyperlink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24707785271767327"/>
  </sheetPr>
  <dimension ref="A1:G8"/>
  <sheetViews>
    <sheetView workbookViewId="0">
      <selection activeCell="A25" sqref="A25"/>
    </sheetView>
  </sheetViews>
  <sheetFormatPr defaultColWidth="9.08203125" defaultRowHeight="18" x14ac:dyDescent="0.55000000000000004"/>
  <cols>
    <col min="1" max="1" width="85.75" customWidth="1"/>
    <col min="2" max="2" width="2.75" style="10" customWidth="1"/>
    <col min="3" max="3" width="14.75" customWidth="1"/>
    <col min="4" max="4" width="3.75" style="10" customWidth="1"/>
    <col min="5" max="5" width="1.25" customWidth="1"/>
    <col min="6" max="6" width="15.08203125" customWidth="1"/>
    <col min="7" max="7" width="3.75" customWidth="1"/>
  </cols>
  <sheetData>
    <row r="1" spans="1:7" ht="22.5" x14ac:dyDescent="0.65">
      <c r="A1" s="305" t="s">
        <v>579</v>
      </c>
    </row>
    <row r="2" spans="1:7" x14ac:dyDescent="0.55000000000000004">
      <c r="A2" s="306"/>
    </row>
    <row r="3" spans="1:7" s="19" customFormat="1" ht="10.5" x14ac:dyDescent="0.25">
      <c r="A3" s="307"/>
      <c r="B3" s="30" t="s">
        <v>20</v>
      </c>
      <c r="C3" s="605" t="s">
        <v>580</v>
      </c>
      <c r="D3" s="605"/>
      <c r="E3" s="605"/>
      <c r="F3" s="605"/>
    </row>
    <row r="4" spans="1:7" s="19" customFormat="1" ht="10.5" x14ac:dyDescent="0.25">
      <c r="A4" s="307"/>
      <c r="B4" s="30"/>
      <c r="C4" s="312">
        <v>2021</v>
      </c>
      <c r="D4" s="30" t="s">
        <v>168</v>
      </c>
      <c r="F4" s="312">
        <v>2020</v>
      </c>
    </row>
    <row r="5" spans="1:7" s="20" customFormat="1" ht="13" x14ac:dyDescent="0.3">
      <c r="A5" s="313" t="s">
        <v>307</v>
      </c>
      <c r="B5" s="137" t="s">
        <v>168</v>
      </c>
      <c r="C5" s="314" t="s">
        <v>171</v>
      </c>
      <c r="D5" s="137"/>
      <c r="F5" s="314" t="s">
        <v>581</v>
      </c>
    </row>
    <row r="6" spans="1:7" s="20" customFormat="1" ht="13" x14ac:dyDescent="0.3">
      <c r="A6" s="313" t="s">
        <v>309</v>
      </c>
      <c r="B6" s="137" t="s">
        <v>168</v>
      </c>
      <c r="C6" s="27" t="s">
        <v>171</v>
      </c>
      <c r="D6" s="137" t="s">
        <v>31</v>
      </c>
      <c r="F6" s="314" t="s">
        <v>310</v>
      </c>
      <c r="G6" s="137" t="s">
        <v>31</v>
      </c>
    </row>
    <row r="7" spans="1:7" s="20" customFormat="1" ht="13" x14ac:dyDescent="0.3">
      <c r="A7" s="313" t="s">
        <v>311</v>
      </c>
      <c r="B7" s="137" t="s">
        <v>168</v>
      </c>
      <c r="C7" s="27" t="s">
        <v>171</v>
      </c>
      <c r="D7" s="137" t="s">
        <v>31</v>
      </c>
      <c r="F7" s="27" t="s">
        <v>171</v>
      </c>
      <c r="G7" s="137" t="s">
        <v>31</v>
      </c>
    </row>
    <row r="8" spans="1:7" s="20" customFormat="1" ht="13" x14ac:dyDescent="0.3">
      <c r="A8" s="313" t="s">
        <v>312</v>
      </c>
      <c r="B8" s="137" t="s">
        <v>168</v>
      </c>
      <c r="C8" s="27" t="s">
        <v>171</v>
      </c>
      <c r="D8" s="137" t="s">
        <v>31</v>
      </c>
      <c r="F8" s="314" t="s">
        <v>313</v>
      </c>
      <c r="G8" s="137" t="s">
        <v>31</v>
      </c>
    </row>
  </sheetData>
  <mergeCells count="1">
    <mergeCell ref="C3:F3"/>
  </mergeCells>
  <phoneticPr fontId="63"/>
  <hyperlinks>
    <hyperlink ref="A1" location="Note_Compensation_StockOption" display="Note_Compensation_StockOption" xr:uid="{00000000-0004-0000-3B00-000000000000}"/>
  </hyperlink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24707785271767327"/>
  </sheetPr>
  <dimension ref="A1:L2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9.75" customWidth="1"/>
    <col min="4" max="4" width="2.75" customWidth="1"/>
    <col min="5" max="5" width="1.75" style="10" customWidth="1"/>
    <col min="6" max="6" width="9.75" customWidth="1"/>
    <col min="7" max="7" width="2.75" customWidth="1"/>
    <col min="8" max="8" width="9.75" customWidth="1"/>
    <col min="9" max="9" width="2.75" customWidth="1"/>
    <col min="10" max="10" width="1.75" style="10" customWidth="1"/>
    <col min="11" max="11" width="9.75" customWidth="1"/>
    <col min="12" max="12" width="1.75" customWidth="1"/>
  </cols>
  <sheetData>
    <row r="1" spans="1:12" ht="22.5" x14ac:dyDescent="0.65">
      <c r="A1" s="305" t="s">
        <v>582</v>
      </c>
    </row>
    <row r="2" spans="1:12" x14ac:dyDescent="0.55000000000000004">
      <c r="A2" s="306"/>
    </row>
    <row r="3" spans="1:12" s="19" customFormat="1" ht="11.25" customHeight="1" x14ac:dyDescent="0.25">
      <c r="A3" s="307"/>
      <c r="B3" s="364" t="s">
        <v>20</v>
      </c>
      <c r="C3" s="364" t="s">
        <v>20</v>
      </c>
      <c r="D3" s="364" t="s">
        <v>20</v>
      </c>
      <c r="E3" s="30"/>
      <c r="F3" s="364"/>
      <c r="G3" s="364" t="s">
        <v>20</v>
      </c>
      <c r="I3" s="364" t="s">
        <v>20</v>
      </c>
      <c r="J3" s="605" t="s">
        <v>583</v>
      </c>
      <c r="K3" s="605"/>
      <c r="L3" s="364" t="s">
        <v>168</v>
      </c>
    </row>
    <row r="4" spans="1:12" s="19" customFormat="1" ht="11.25" customHeight="1" x14ac:dyDescent="0.25">
      <c r="A4" s="307"/>
      <c r="B4" s="364"/>
      <c r="C4" s="364"/>
      <c r="D4" s="364"/>
      <c r="E4" s="606" t="s">
        <v>314</v>
      </c>
      <c r="F4" s="606"/>
      <c r="G4" s="364"/>
      <c r="H4" s="365" t="s">
        <v>315</v>
      </c>
      <c r="I4" s="364"/>
      <c r="J4" s="606" t="s">
        <v>584</v>
      </c>
      <c r="K4" s="606"/>
      <c r="L4" s="364" t="s">
        <v>168</v>
      </c>
    </row>
    <row r="5" spans="1:12" s="19" customFormat="1" ht="10.5" x14ac:dyDescent="0.25">
      <c r="A5" s="307"/>
      <c r="B5" s="364"/>
      <c r="C5" s="364"/>
      <c r="D5" s="364"/>
      <c r="E5" s="30"/>
      <c r="F5" s="364"/>
      <c r="H5" s="376" t="s">
        <v>585</v>
      </c>
      <c r="J5" s="108"/>
      <c r="L5" s="19" t="s">
        <v>168</v>
      </c>
    </row>
    <row r="6" spans="1:12" s="19" customFormat="1" ht="11.25" customHeight="1" x14ac:dyDescent="0.25">
      <c r="A6" s="307"/>
      <c r="B6" s="364"/>
      <c r="C6" s="364"/>
      <c r="E6" s="659" t="s">
        <v>585</v>
      </c>
      <c r="F6" s="659"/>
      <c r="H6" s="19" t="s">
        <v>586</v>
      </c>
      <c r="J6" s="108"/>
      <c r="L6" s="19" t="s">
        <v>168</v>
      </c>
    </row>
    <row r="7" spans="1:12" s="19" customFormat="1" ht="11.25" customHeight="1" x14ac:dyDescent="0.25">
      <c r="A7" s="307"/>
      <c r="B7" s="364"/>
      <c r="C7" s="364"/>
      <c r="E7" s="659" t="s">
        <v>586</v>
      </c>
      <c r="F7" s="659"/>
      <c r="H7" s="19" t="s">
        <v>587</v>
      </c>
      <c r="J7" s="659" t="s">
        <v>588</v>
      </c>
      <c r="K7" s="659"/>
      <c r="L7" s="19" t="s">
        <v>168</v>
      </c>
    </row>
    <row r="8" spans="1:12" s="19" customFormat="1" ht="11.25" customHeight="1" x14ac:dyDescent="0.25">
      <c r="A8" s="307"/>
      <c r="C8" s="19" t="s">
        <v>589</v>
      </c>
      <c r="E8" s="659" t="s">
        <v>590</v>
      </c>
      <c r="F8" s="659"/>
      <c r="H8" s="19" t="s">
        <v>591</v>
      </c>
      <c r="J8" s="659" t="s">
        <v>592</v>
      </c>
      <c r="K8" s="659"/>
      <c r="L8" s="19" t="s">
        <v>168</v>
      </c>
    </row>
    <row r="9" spans="1:12" s="19" customFormat="1" ht="11.25" customHeight="1" x14ac:dyDescent="0.25">
      <c r="A9" s="307"/>
      <c r="C9" s="375" t="s">
        <v>593</v>
      </c>
      <c r="E9" s="658" t="s">
        <v>594</v>
      </c>
      <c r="F9" s="658"/>
      <c r="H9" s="375" t="s">
        <v>595</v>
      </c>
      <c r="J9" s="658" t="s">
        <v>596</v>
      </c>
      <c r="K9" s="658"/>
      <c r="L9" s="19" t="s">
        <v>168</v>
      </c>
    </row>
    <row r="10" spans="1:12" s="20" customFormat="1" ht="13" x14ac:dyDescent="0.3">
      <c r="A10" s="308" t="s">
        <v>319</v>
      </c>
      <c r="B10" s="137" t="s">
        <v>168</v>
      </c>
      <c r="C10" s="27">
        <v>549500</v>
      </c>
      <c r="D10" s="137" t="s">
        <v>168</v>
      </c>
      <c r="E10" s="137" t="s">
        <v>30</v>
      </c>
      <c r="F10" s="27">
        <v>1552</v>
      </c>
      <c r="G10" s="137" t="s">
        <v>168</v>
      </c>
      <c r="H10" s="315">
        <v>7.6</v>
      </c>
      <c r="I10" s="137" t="s">
        <v>168</v>
      </c>
      <c r="J10" s="137" t="s">
        <v>30</v>
      </c>
      <c r="K10" s="27" t="s">
        <v>171</v>
      </c>
      <c r="L10" s="137"/>
    </row>
    <row r="11" spans="1:12" s="20" customFormat="1" ht="13" x14ac:dyDescent="0.3">
      <c r="A11" s="309" t="s">
        <v>143</v>
      </c>
      <c r="B11" s="137" t="s">
        <v>168</v>
      </c>
      <c r="C11" s="27" t="s">
        <v>171</v>
      </c>
      <c r="D11" s="137" t="s">
        <v>168</v>
      </c>
      <c r="E11" s="137"/>
      <c r="F11" s="27" t="s">
        <v>171</v>
      </c>
      <c r="G11" s="137" t="s">
        <v>168</v>
      </c>
      <c r="H11" s="27" t="s">
        <v>171</v>
      </c>
      <c r="I11" s="137" t="s">
        <v>168</v>
      </c>
      <c r="J11" s="137"/>
      <c r="K11" s="27" t="s">
        <v>169</v>
      </c>
      <c r="L11" s="137"/>
    </row>
    <row r="12" spans="1:12" s="20" customFormat="1" ht="13" x14ac:dyDescent="0.3">
      <c r="A12" s="309" t="s">
        <v>597</v>
      </c>
      <c r="B12" s="137" t="s">
        <v>168</v>
      </c>
      <c r="C12" s="27" t="s">
        <v>171</v>
      </c>
      <c r="D12" s="137" t="s">
        <v>168</v>
      </c>
      <c r="E12" s="137"/>
      <c r="F12" s="27" t="s">
        <v>171</v>
      </c>
      <c r="G12" s="137" t="s">
        <v>168</v>
      </c>
      <c r="H12" s="27" t="s">
        <v>171</v>
      </c>
      <c r="I12" s="137" t="s">
        <v>168</v>
      </c>
      <c r="J12" s="137"/>
      <c r="K12" s="27" t="s">
        <v>169</v>
      </c>
      <c r="L12" s="137"/>
    </row>
    <row r="13" spans="1:12" s="20" customFormat="1" ht="13" x14ac:dyDescent="0.3">
      <c r="A13" s="309" t="s">
        <v>320</v>
      </c>
      <c r="B13" s="137" t="s">
        <v>168</v>
      </c>
      <c r="C13" s="316">
        <v>-30000</v>
      </c>
      <c r="D13" s="137" t="s">
        <v>168</v>
      </c>
      <c r="E13" s="137"/>
      <c r="F13" s="27">
        <v>800</v>
      </c>
      <c r="G13" s="137" t="s">
        <v>168</v>
      </c>
      <c r="H13" s="27" t="s">
        <v>169</v>
      </c>
      <c r="I13" s="137" t="s">
        <v>168</v>
      </c>
      <c r="J13" s="137"/>
      <c r="K13" s="27" t="s">
        <v>169</v>
      </c>
      <c r="L13" s="137"/>
    </row>
    <row r="14" spans="1:12" s="20" customFormat="1" ht="13" x14ac:dyDescent="0.3">
      <c r="A14" s="308" t="s">
        <v>321</v>
      </c>
      <c r="B14" s="137" t="s">
        <v>168</v>
      </c>
      <c r="C14" s="317">
        <v>519500</v>
      </c>
      <c r="D14" s="137" t="s">
        <v>168</v>
      </c>
      <c r="E14" s="137"/>
      <c r="F14" s="27">
        <v>1595</v>
      </c>
      <c r="G14" s="137" t="s">
        <v>168</v>
      </c>
      <c r="H14" s="315">
        <v>6.7</v>
      </c>
      <c r="I14" s="137" t="s">
        <v>168</v>
      </c>
      <c r="J14" s="137"/>
      <c r="K14" s="27" t="s">
        <v>171</v>
      </c>
      <c r="L14" s="137"/>
    </row>
    <row r="15" spans="1:12" s="20" customFormat="1" ht="13" x14ac:dyDescent="0.3">
      <c r="A15" s="308" t="s">
        <v>322</v>
      </c>
      <c r="B15" s="137" t="s">
        <v>168</v>
      </c>
      <c r="C15" s="317">
        <v>519500</v>
      </c>
      <c r="D15" s="137" t="s">
        <v>168</v>
      </c>
      <c r="E15" s="137"/>
      <c r="F15" s="27">
        <v>1595</v>
      </c>
      <c r="G15" s="137" t="s">
        <v>168</v>
      </c>
      <c r="H15" s="315">
        <v>6.7</v>
      </c>
      <c r="I15" s="137" t="s">
        <v>168</v>
      </c>
      <c r="J15" s="137"/>
      <c r="K15" s="27" t="s">
        <v>171</v>
      </c>
      <c r="L15" s="137"/>
    </row>
    <row r="16" spans="1:12" s="20" customFormat="1" ht="13" x14ac:dyDescent="0.3">
      <c r="A16" s="309" t="s">
        <v>143</v>
      </c>
      <c r="B16" s="137" t="s">
        <v>168</v>
      </c>
      <c r="C16" s="27">
        <v>450000</v>
      </c>
      <c r="D16" s="137" t="s">
        <v>168</v>
      </c>
      <c r="E16" s="137"/>
      <c r="F16" s="27">
        <v>752</v>
      </c>
      <c r="G16" s="137" t="s">
        <v>168</v>
      </c>
      <c r="H16" s="27" t="s">
        <v>171</v>
      </c>
      <c r="I16" s="137" t="s">
        <v>168</v>
      </c>
      <c r="J16" s="137"/>
      <c r="K16" s="27" t="s">
        <v>169</v>
      </c>
      <c r="L16" s="137"/>
    </row>
    <row r="17" spans="1:12" s="20" customFormat="1" ht="13" x14ac:dyDescent="0.3">
      <c r="A17" s="309" t="s">
        <v>597</v>
      </c>
      <c r="B17" s="137" t="s">
        <v>168</v>
      </c>
      <c r="C17" s="27" t="s">
        <v>171</v>
      </c>
      <c r="D17" s="137" t="s">
        <v>168</v>
      </c>
      <c r="E17" s="137"/>
      <c r="F17" s="27" t="s">
        <v>171</v>
      </c>
      <c r="G17" s="137" t="s">
        <v>168</v>
      </c>
      <c r="H17" s="27" t="s">
        <v>171</v>
      </c>
      <c r="I17" s="137" t="s">
        <v>168</v>
      </c>
      <c r="J17" s="137"/>
      <c r="K17" s="27" t="s">
        <v>169</v>
      </c>
      <c r="L17" s="137"/>
    </row>
    <row r="18" spans="1:12" s="20" customFormat="1" ht="13" x14ac:dyDescent="0.3">
      <c r="A18" s="309" t="s">
        <v>320</v>
      </c>
      <c r="B18" s="137" t="s">
        <v>168</v>
      </c>
      <c r="C18" s="316">
        <v>-290000</v>
      </c>
      <c r="D18" s="137" t="s">
        <v>168</v>
      </c>
      <c r="E18" s="137"/>
      <c r="F18" s="27">
        <v>1903</v>
      </c>
      <c r="G18" s="137" t="s">
        <v>168</v>
      </c>
      <c r="H18" s="27" t="s">
        <v>169</v>
      </c>
      <c r="I18" s="137" t="s">
        <v>168</v>
      </c>
      <c r="J18" s="137"/>
      <c r="K18" s="27" t="s">
        <v>169</v>
      </c>
      <c r="L18" s="137"/>
    </row>
    <row r="19" spans="1:12" s="20" customFormat="1" ht="13" x14ac:dyDescent="0.3">
      <c r="A19" s="308" t="s">
        <v>323</v>
      </c>
      <c r="B19" s="137" t="s">
        <v>168</v>
      </c>
      <c r="C19" s="317">
        <v>679500</v>
      </c>
      <c r="D19" s="137" t="s">
        <v>168</v>
      </c>
      <c r="E19" s="137"/>
      <c r="F19" s="27">
        <v>905</v>
      </c>
      <c r="G19" s="137" t="s">
        <v>168</v>
      </c>
      <c r="H19" s="315">
        <v>4.3</v>
      </c>
      <c r="I19" s="137" t="s">
        <v>168</v>
      </c>
      <c r="J19" s="137"/>
      <c r="K19" s="27">
        <v>531518</v>
      </c>
      <c r="L19" s="137"/>
    </row>
    <row r="20" spans="1:12" s="20" customFormat="1" ht="13.5" thickBot="1" x14ac:dyDescent="0.35">
      <c r="A20" s="308" t="s">
        <v>324</v>
      </c>
      <c r="B20" s="137" t="s">
        <v>168</v>
      </c>
      <c r="C20" s="318">
        <v>229500</v>
      </c>
      <c r="D20" s="137" t="s">
        <v>168</v>
      </c>
      <c r="E20" s="137" t="s">
        <v>30</v>
      </c>
      <c r="F20" s="27">
        <v>1205</v>
      </c>
      <c r="G20" s="137" t="s">
        <v>168</v>
      </c>
      <c r="H20" s="315">
        <v>5.4</v>
      </c>
      <c r="I20" s="137" t="s">
        <v>168</v>
      </c>
      <c r="J20" s="137" t="s">
        <v>30</v>
      </c>
      <c r="K20" s="27">
        <v>123891</v>
      </c>
      <c r="L20" s="137"/>
    </row>
    <row r="21" spans="1:12" ht="18.5" thickTop="1" x14ac:dyDescent="0.55000000000000004"/>
  </sheetData>
  <mergeCells count="10">
    <mergeCell ref="E4:F4"/>
    <mergeCell ref="J4:K4"/>
    <mergeCell ref="J3:K3"/>
    <mergeCell ref="E9:F9"/>
    <mergeCell ref="E8:F8"/>
    <mergeCell ref="E7:F7"/>
    <mergeCell ref="E6:F6"/>
    <mergeCell ref="J9:K9"/>
    <mergeCell ref="J8:K8"/>
    <mergeCell ref="J7:K7"/>
  </mergeCells>
  <phoneticPr fontId="63"/>
  <hyperlinks>
    <hyperlink ref="A1" location="Note_Compensation_Granted" display="Note_Compensation_Granted" xr:uid="{00000000-0004-0000-3C00-000000000000}"/>
  </hyperlink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59974974822229687"/>
  </sheetPr>
  <dimension ref="A1:N17"/>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13.75" customWidth="1"/>
    <col min="5" max="5" width="2.75" customWidth="1"/>
    <col min="6" max="6" width="1.75" style="10" customWidth="1"/>
    <col min="7" max="7" width="9.75" customWidth="1"/>
    <col min="8" max="8" width="2.75" customWidth="1"/>
    <col min="9" max="9" width="1.75" style="10" customWidth="1"/>
    <col min="10" max="10" width="9.75" customWidth="1"/>
    <col min="11" max="11" width="2.75" customWidth="1"/>
    <col min="12" max="12" width="1.75" style="10" customWidth="1"/>
    <col min="13" max="13" width="10.25" bestFit="1" customWidth="1"/>
    <col min="14" max="14" width="1.75" customWidth="1"/>
  </cols>
  <sheetData>
    <row r="1" spans="1:14" ht="22.5" x14ac:dyDescent="0.65">
      <c r="A1" s="305" t="s">
        <v>797</v>
      </c>
    </row>
    <row r="2" spans="1:14" x14ac:dyDescent="0.55000000000000004">
      <c r="A2" s="306"/>
    </row>
    <row r="3" spans="1:14" s="19" customFormat="1" ht="11.25" customHeight="1" x14ac:dyDescent="0.25">
      <c r="A3" s="307"/>
      <c r="C3" s="606" t="s">
        <v>557</v>
      </c>
      <c r="D3" s="606"/>
      <c r="E3" s="606"/>
      <c r="F3" s="606"/>
      <c r="G3" s="606"/>
      <c r="H3" s="606"/>
      <c r="I3" s="606"/>
      <c r="J3" s="606"/>
      <c r="K3" s="606"/>
      <c r="L3" s="606"/>
      <c r="M3" s="606"/>
      <c r="N3" s="19" t="s">
        <v>168</v>
      </c>
    </row>
    <row r="4" spans="1:14" s="19" customFormat="1" ht="11.25" customHeight="1" x14ac:dyDescent="0.25">
      <c r="A4" s="307"/>
      <c r="C4" s="108"/>
      <c r="F4" s="660" t="s">
        <v>326</v>
      </c>
      <c r="G4" s="660"/>
      <c r="I4" s="660"/>
      <c r="J4" s="660"/>
      <c r="L4" s="108"/>
      <c r="N4" s="19" t="s">
        <v>168</v>
      </c>
    </row>
    <row r="5" spans="1:14" s="19" customFormat="1" ht="11.25" customHeight="1" x14ac:dyDescent="0.25">
      <c r="A5" s="307"/>
      <c r="C5" s="108"/>
      <c r="F5" s="659" t="s">
        <v>329</v>
      </c>
      <c r="G5" s="659"/>
      <c r="I5" s="659" t="s">
        <v>642</v>
      </c>
      <c r="J5" s="659"/>
      <c r="L5" s="108"/>
      <c r="N5" s="19" t="s">
        <v>168</v>
      </c>
    </row>
    <row r="6" spans="1:14" s="19" customFormat="1" ht="11.25" customHeight="1" x14ac:dyDescent="0.25">
      <c r="A6" s="307" t="s">
        <v>367</v>
      </c>
      <c r="C6" s="658" t="s">
        <v>598</v>
      </c>
      <c r="D6" s="658"/>
      <c r="F6" s="658" t="s">
        <v>332</v>
      </c>
      <c r="G6" s="658"/>
      <c r="I6" s="658" t="s">
        <v>643</v>
      </c>
      <c r="J6" s="658"/>
      <c r="L6" s="658" t="s">
        <v>334</v>
      </c>
      <c r="M6" s="658"/>
      <c r="N6" s="19" t="s">
        <v>168</v>
      </c>
    </row>
    <row r="7" spans="1:14" s="20" customFormat="1" ht="13" x14ac:dyDescent="0.3">
      <c r="A7" s="309" t="s">
        <v>782</v>
      </c>
      <c r="B7" s="137" t="s">
        <v>20</v>
      </c>
      <c r="C7" s="137"/>
      <c r="D7" s="27" t="s">
        <v>169</v>
      </c>
      <c r="E7" s="137" t="s">
        <v>20</v>
      </c>
      <c r="F7" s="137"/>
      <c r="G7" s="27" t="s">
        <v>169</v>
      </c>
      <c r="H7" s="137" t="s">
        <v>20</v>
      </c>
      <c r="I7" s="137"/>
      <c r="J7" s="27" t="s">
        <v>169</v>
      </c>
      <c r="K7" s="137" t="s">
        <v>20</v>
      </c>
      <c r="L7" s="137"/>
      <c r="M7" s="27" t="s">
        <v>169</v>
      </c>
      <c r="N7" s="137"/>
    </row>
    <row r="8" spans="1:14" s="20" customFormat="1" ht="13" x14ac:dyDescent="0.3">
      <c r="A8" s="309" t="s">
        <v>711</v>
      </c>
      <c r="B8" s="137" t="s">
        <v>168</v>
      </c>
      <c r="C8" s="137" t="s">
        <v>30</v>
      </c>
      <c r="D8" s="27">
        <v>4081024</v>
      </c>
      <c r="E8" s="137"/>
      <c r="F8" s="137" t="s">
        <v>30</v>
      </c>
      <c r="G8" s="27" t="s">
        <v>171</v>
      </c>
      <c r="H8" s="137"/>
      <c r="I8" s="137" t="s">
        <v>30</v>
      </c>
      <c r="J8" s="27">
        <v>567695</v>
      </c>
      <c r="K8" s="137"/>
      <c r="L8" s="137" t="s">
        <v>30</v>
      </c>
      <c r="M8" s="27">
        <v>4648719</v>
      </c>
      <c r="N8" s="137"/>
    </row>
    <row r="9" spans="1:14" s="20" customFormat="1" ht="13" x14ac:dyDescent="0.3">
      <c r="A9" s="309" t="s">
        <v>697</v>
      </c>
      <c r="B9" s="137"/>
      <c r="C9" s="137"/>
      <c r="D9" s="27">
        <v>1007800</v>
      </c>
      <c r="E9" s="137"/>
      <c r="F9" s="137"/>
      <c r="G9" s="27" t="s">
        <v>171</v>
      </c>
      <c r="H9" s="137"/>
      <c r="I9" s="137"/>
      <c r="J9" s="27" t="s">
        <v>171</v>
      </c>
      <c r="K9" s="137"/>
      <c r="L9" s="137"/>
      <c r="M9" s="27">
        <v>1007800</v>
      </c>
      <c r="N9" s="137"/>
    </row>
    <row r="10" spans="1:14" s="20" customFormat="1" ht="13" x14ac:dyDescent="0.3">
      <c r="A10" s="309" t="s">
        <v>370</v>
      </c>
      <c r="B10" s="137" t="s">
        <v>168</v>
      </c>
      <c r="C10" s="137"/>
      <c r="D10" s="27">
        <v>106916</v>
      </c>
      <c r="E10" s="137" t="s">
        <v>207</v>
      </c>
      <c r="F10" s="137"/>
      <c r="G10" s="27" t="s">
        <v>171</v>
      </c>
      <c r="H10" s="137"/>
      <c r="I10" s="137"/>
      <c r="J10" s="27" t="s">
        <v>171</v>
      </c>
      <c r="K10" s="137"/>
      <c r="L10" s="137"/>
      <c r="M10" s="27">
        <v>106916</v>
      </c>
      <c r="N10" s="137"/>
    </row>
    <row r="11" spans="1:14" s="20" customFormat="1" ht="13" x14ac:dyDescent="0.3">
      <c r="A11" s="309" t="s">
        <v>371</v>
      </c>
      <c r="B11" s="137" t="s">
        <v>168</v>
      </c>
      <c r="C11" s="137"/>
      <c r="D11" s="27">
        <v>181417</v>
      </c>
      <c r="E11" s="137"/>
      <c r="F11" s="137"/>
      <c r="G11" s="27" t="s">
        <v>171</v>
      </c>
      <c r="H11" s="137"/>
      <c r="I11" s="137"/>
      <c r="J11" s="27"/>
      <c r="K11" s="137"/>
      <c r="L11" s="137"/>
      <c r="M11" s="27">
        <v>181417</v>
      </c>
      <c r="N11" s="137"/>
    </row>
    <row r="12" spans="1:14" s="20" customFormat="1" ht="13" x14ac:dyDescent="0.3">
      <c r="A12" s="309" t="s">
        <v>372</v>
      </c>
      <c r="B12" s="137" t="s">
        <v>168</v>
      </c>
      <c r="C12" s="137"/>
      <c r="D12" s="27">
        <v>136570</v>
      </c>
      <c r="E12" s="137"/>
      <c r="F12" s="137"/>
      <c r="G12" s="27" t="s">
        <v>171</v>
      </c>
      <c r="H12" s="137"/>
      <c r="I12" s="137"/>
      <c r="J12" s="27" t="s">
        <v>171</v>
      </c>
      <c r="K12" s="137"/>
      <c r="L12" s="137"/>
      <c r="M12" s="27">
        <v>136570</v>
      </c>
      <c r="N12" s="137"/>
    </row>
    <row r="13" spans="1:14" s="20" customFormat="1" ht="13" x14ac:dyDescent="0.3">
      <c r="A13" s="309" t="s">
        <v>373</v>
      </c>
      <c r="B13" s="137" t="s">
        <v>168</v>
      </c>
      <c r="C13" s="137"/>
      <c r="D13" s="27">
        <v>364367</v>
      </c>
      <c r="E13" s="137"/>
      <c r="F13" s="137"/>
      <c r="G13" s="27" t="s">
        <v>171</v>
      </c>
      <c r="H13" s="137"/>
      <c r="I13" s="137"/>
      <c r="J13" s="27" t="s">
        <v>171</v>
      </c>
      <c r="K13" s="137"/>
      <c r="L13" s="137"/>
      <c r="M13" s="27">
        <v>364367</v>
      </c>
      <c r="N13" s="137"/>
    </row>
    <row r="14" spans="1:14" s="20" customFormat="1" ht="13" x14ac:dyDescent="0.3">
      <c r="A14" s="309" t="s">
        <v>374</v>
      </c>
      <c r="B14" s="137" t="s">
        <v>168</v>
      </c>
      <c r="C14" s="137"/>
      <c r="D14" s="27">
        <v>181757</v>
      </c>
      <c r="E14" s="137"/>
      <c r="F14" s="137"/>
      <c r="G14" s="27" t="s">
        <v>171</v>
      </c>
      <c r="H14" s="137"/>
      <c r="I14" s="137"/>
      <c r="J14" s="27" t="s">
        <v>171</v>
      </c>
      <c r="K14" s="137"/>
      <c r="L14" s="137"/>
      <c r="M14" s="27">
        <v>181757</v>
      </c>
      <c r="N14" s="137"/>
    </row>
    <row r="15" spans="1:14" s="20" customFormat="1" ht="13" x14ac:dyDescent="0.3">
      <c r="A15" s="309" t="s">
        <v>191</v>
      </c>
      <c r="B15" s="137" t="s">
        <v>168</v>
      </c>
      <c r="C15" s="137"/>
      <c r="D15" s="316" t="s">
        <v>171</v>
      </c>
      <c r="E15" s="137"/>
      <c r="F15" s="137"/>
      <c r="G15" s="316">
        <v>200397</v>
      </c>
      <c r="H15" s="137"/>
      <c r="I15" s="137"/>
      <c r="J15" s="316" t="s">
        <v>171</v>
      </c>
      <c r="K15" s="137"/>
      <c r="L15" s="137"/>
      <c r="M15" s="316">
        <v>200397</v>
      </c>
      <c r="N15" s="137"/>
    </row>
    <row r="16" spans="1:14" s="20" customFormat="1" ht="13.5" thickBot="1" x14ac:dyDescent="0.35">
      <c r="A16" s="310" t="s">
        <v>192</v>
      </c>
      <c r="B16" s="137" t="s">
        <v>168</v>
      </c>
      <c r="C16" s="320" t="s">
        <v>30</v>
      </c>
      <c r="D16" s="318">
        <v>6059851</v>
      </c>
      <c r="E16" s="137"/>
      <c r="F16" s="320" t="s">
        <v>30</v>
      </c>
      <c r="G16" s="318">
        <v>200397</v>
      </c>
      <c r="H16" s="137"/>
      <c r="I16" s="320" t="s">
        <v>30</v>
      </c>
      <c r="J16" s="318">
        <v>567695</v>
      </c>
      <c r="K16" s="137"/>
      <c r="L16" s="320" t="s">
        <v>30</v>
      </c>
      <c r="M16" s="318">
        <v>6827943</v>
      </c>
      <c r="N16" s="137"/>
    </row>
    <row r="17" ht="18.5" thickTop="1" x14ac:dyDescent="0.55000000000000004"/>
  </sheetData>
  <mergeCells count="9">
    <mergeCell ref="C3:M3"/>
    <mergeCell ref="F6:G6"/>
    <mergeCell ref="F5:G5"/>
    <mergeCell ref="F4:G4"/>
    <mergeCell ref="C6:D6"/>
    <mergeCell ref="L6:M6"/>
    <mergeCell ref="I4:J4"/>
    <mergeCell ref="I5:J5"/>
    <mergeCell ref="I6:J6"/>
  </mergeCells>
  <phoneticPr fontId="63"/>
  <hyperlinks>
    <hyperlink ref="A1" location="Note_Recognition_Revenue" display="Note_Recognition_Revenue(2023)" xr:uid="{00000000-0004-0000-3D00-000000000000}"/>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93D3-0879-49E7-8A64-D721238FF294}">
  <sheetPr>
    <tabColor theme="9" tint="0.59974974822229687"/>
  </sheetPr>
  <dimension ref="A1:N33"/>
  <sheetViews>
    <sheetView topLeftCell="A4" workbookViewId="0">
      <selection activeCell="A25" sqref="A25"/>
    </sheetView>
  </sheetViews>
  <sheetFormatPr defaultColWidth="9.08203125" defaultRowHeight="18" outlineLevelRow="1" x14ac:dyDescent="0.55000000000000004"/>
  <cols>
    <col min="1" max="1" width="85.75" customWidth="1"/>
    <col min="2" max="2" width="2.75" customWidth="1"/>
    <col min="3" max="3" width="1.75" style="10" customWidth="1"/>
    <col min="4" max="4" width="13.75" customWidth="1"/>
    <col min="5" max="5" width="2.75" customWidth="1"/>
    <col min="6" max="6" width="1.75" style="10" customWidth="1"/>
    <col min="7" max="7" width="9.75" customWidth="1"/>
    <col min="8" max="8" width="2.75" customWidth="1"/>
    <col min="9" max="9" width="1.75" style="10" customWidth="1"/>
    <col min="10" max="10" width="9.75" customWidth="1"/>
    <col min="11" max="11" width="2.75" customWidth="1"/>
    <col min="12" max="12" width="1.75" style="10" customWidth="1"/>
    <col min="13" max="13" width="9.75" customWidth="1"/>
    <col min="14" max="14" width="1.75" customWidth="1"/>
  </cols>
  <sheetData>
    <row r="1" spans="1:14" x14ac:dyDescent="0.55000000000000004">
      <c r="A1" s="452" t="s">
        <v>796</v>
      </c>
    </row>
    <row r="2" spans="1:14" x14ac:dyDescent="0.55000000000000004">
      <c r="A2" s="306"/>
    </row>
    <row r="3" spans="1:14" s="19" customFormat="1" ht="11.25" customHeight="1" x14ac:dyDescent="0.25">
      <c r="A3" s="307"/>
      <c r="C3" s="606" t="s">
        <v>557</v>
      </c>
      <c r="D3" s="606"/>
      <c r="E3" s="606"/>
      <c r="F3" s="606"/>
      <c r="G3" s="606"/>
      <c r="H3" s="606"/>
      <c r="I3" s="606"/>
      <c r="J3" s="606"/>
      <c r="K3" s="606"/>
      <c r="L3" s="606"/>
      <c r="M3" s="606"/>
      <c r="N3" s="19" t="s">
        <v>168</v>
      </c>
    </row>
    <row r="4" spans="1:14" s="19" customFormat="1" ht="11.25" customHeight="1" x14ac:dyDescent="0.25">
      <c r="A4" s="307"/>
      <c r="C4" s="108"/>
      <c r="F4" s="660" t="s">
        <v>326</v>
      </c>
      <c r="G4" s="660"/>
      <c r="I4" s="660"/>
      <c r="J4" s="660"/>
      <c r="L4" s="108"/>
      <c r="N4" s="19" t="s">
        <v>168</v>
      </c>
    </row>
    <row r="5" spans="1:14" s="19" customFormat="1" ht="11.25" customHeight="1" x14ac:dyDescent="0.25">
      <c r="A5" s="307"/>
      <c r="C5" s="108"/>
      <c r="F5" s="659" t="s">
        <v>329</v>
      </c>
      <c r="G5" s="659"/>
      <c r="I5" s="659" t="s">
        <v>638</v>
      </c>
      <c r="J5" s="659"/>
      <c r="L5" s="108"/>
      <c r="N5" s="19" t="s">
        <v>168</v>
      </c>
    </row>
    <row r="6" spans="1:14" s="19" customFormat="1" ht="11.25" customHeight="1" x14ac:dyDescent="0.25">
      <c r="A6" s="307" t="s">
        <v>367</v>
      </c>
      <c r="C6" s="658" t="s">
        <v>598</v>
      </c>
      <c r="D6" s="658"/>
      <c r="F6" s="658" t="s">
        <v>332</v>
      </c>
      <c r="G6" s="658"/>
      <c r="I6" s="658" t="s">
        <v>639</v>
      </c>
      <c r="J6" s="658"/>
      <c r="L6" s="658" t="s">
        <v>334</v>
      </c>
      <c r="M6" s="658"/>
      <c r="N6" s="19" t="s">
        <v>168</v>
      </c>
    </row>
    <row r="7" spans="1:14" s="20" customFormat="1" ht="13" x14ac:dyDescent="0.3">
      <c r="A7" s="309" t="s">
        <v>715</v>
      </c>
      <c r="B7" s="137" t="s">
        <v>20</v>
      </c>
      <c r="C7" s="137"/>
      <c r="D7" s="27" t="s">
        <v>169</v>
      </c>
      <c r="E7" s="137" t="s">
        <v>20</v>
      </c>
      <c r="F7" s="137"/>
      <c r="G7" s="27" t="s">
        <v>169</v>
      </c>
      <c r="H7" s="137" t="s">
        <v>20</v>
      </c>
      <c r="I7" s="137"/>
      <c r="J7" s="27" t="s">
        <v>169</v>
      </c>
      <c r="K7" s="137" t="s">
        <v>20</v>
      </c>
      <c r="L7" s="137"/>
      <c r="M7" s="27" t="s">
        <v>169</v>
      </c>
      <c r="N7" s="137"/>
    </row>
    <row r="8" spans="1:14" s="20" customFormat="1" ht="13" x14ac:dyDescent="0.3">
      <c r="A8" s="309" t="s">
        <v>189</v>
      </c>
      <c r="B8" s="137" t="s">
        <v>168</v>
      </c>
      <c r="C8" s="137" t="s">
        <v>30</v>
      </c>
      <c r="D8" s="27">
        <v>3121649</v>
      </c>
      <c r="E8" s="137" t="s">
        <v>168</v>
      </c>
      <c r="F8" s="137" t="s">
        <v>30</v>
      </c>
      <c r="G8" s="27">
        <v>0</v>
      </c>
      <c r="H8" s="137" t="s">
        <v>168</v>
      </c>
      <c r="I8" s="137" t="s">
        <v>30</v>
      </c>
      <c r="J8" s="27">
        <v>594761</v>
      </c>
      <c r="K8" s="137" t="s">
        <v>168</v>
      </c>
      <c r="L8" s="137" t="s">
        <v>30</v>
      </c>
      <c r="M8" s="27">
        <v>3716410</v>
      </c>
      <c r="N8" s="137"/>
    </row>
    <row r="9" spans="1:14" s="20" customFormat="1" ht="13" outlineLevel="1" x14ac:dyDescent="0.3">
      <c r="A9" s="309" t="s">
        <v>697</v>
      </c>
      <c r="B9" s="137"/>
      <c r="C9" s="137"/>
      <c r="D9" s="27">
        <v>1122595</v>
      </c>
      <c r="E9" s="137"/>
      <c r="F9" s="137"/>
      <c r="G9" s="27">
        <v>0</v>
      </c>
      <c r="H9" s="137" t="s">
        <v>168</v>
      </c>
      <c r="I9" s="137"/>
      <c r="J9" s="27">
        <v>0</v>
      </c>
      <c r="K9" s="137"/>
      <c r="L9" s="137"/>
      <c r="M9" s="27">
        <v>1122595</v>
      </c>
      <c r="N9" s="137"/>
    </row>
    <row r="10" spans="1:14" s="20" customFormat="1" ht="13" x14ac:dyDescent="0.3">
      <c r="A10" s="309" t="s">
        <v>370</v>
      </c>
      <c r="B10" s="137" t="s">
        <v>168</v>
      </c>
      <c r="C10" s="137"/>
      <c r="D10" s="27">
        <v>155952</v>
      </c>
      <c r="E10" s="137" t="s">
        <v>168</v>
      </c>
      <c r="F10" s="137"/>
      <c r="G10" s="27">
        <v>0</v>
      </c>
      <c r="H10" s="137" t="s">
        <v>168</v>
      </c>
      <c r="I10" s="137"/>
      <c r="J10" s="27">
        <v>0</v>
      </c>
      <c r="K10" s="137" t="s">
        <v>168</v>
      </c>
      <c r="L10" s="137"/>
      <c r="M10" s="27">
        <v>155952</v>
      </c>
      <c r="N10" s="137"/>
    </row>
    <row r="11" spans="1:14" s="20" customFormat="1" ht="13" x14ac:dyDescent="0.3">
      <c r="A11" s="309" t="s">
        <v>371</v>
      </c>
      <c r="B11" s="137" t="s">
        <v>168</v>
      </c>
      <c r="C11" s="137"/>
      <c r="D11" s="27">
        <v>403170</v>
      </c>
      <c r="E11" s="137" t="s">
        <v>168</v>
      </c>
      <c r="F11" s="137"/>
      <c r="G11" s="27">
        <v>0</v>
      </c>
      <c r="H11" s="137" t="s">
        <v>168</v>
      </c>
      <c r="I11" s="137"/>
      <c r="J11" s="27">
        <v>0</v>
      </c>
      <c r="K11" s="137" t="s">
        <v>168</v>
      </c>
      <c r="L11" s="137"/>
      <c r="M11" s="27">
        <v>403170</v>
      </c>
      <c r="N11" s="137"/>
    </row>
    <row r="12" spans="1:14" s="20" customFormat="1" ht="13" x14ac:dyDescent="0.3">
      <c r="A12" s="309" t="s">
        <v>372</v>
      </c>
      <c r="B12" s="137" t="s">
        <v>168</v>
      </c>
      <c r="C12" s="137"/>
      <c r="D12" s="27">
        <v>86975</v>
      </c>
      <c r="E12" s="137" t="s">
        <v>168</v>
      </c>
      <c r="F12" s="137"/>
      <c r="G12" s="27">
        <v>0</v>
      </c>
      <c r="H12" s="137" t="s">
        <v>168</v>
      </c>
      <c r="I12" s="137"/>
      <c r="J12" s="27">
        <v>0</v>
      </c>
      <c r="K12" s="137" t="s">
        <v>168</v>
      </c>
      <c r="L12" s="137"/>
      <c r="M12" s="27">
        <v>86975</v>
      </c>
      <c r="N12" s="137"/>
    </row>
    <row r="13" spans="1:14" s="20" customFormat="1" ht="13" x14ac:dyDescent="0.3">
      <c r="A13" s="309" t="s">
        <v>373</v>
      </c>
      <c r="B13" s="137" t="s">
        <v>168</v>
      </c>
      <c r="C13" s="137"/>
      <c r="D13" s="27">
        <v>411698</v>
      </c>
      <c r="E13" s="137" t="s">
        <v>168</v>
      </c>
      <c r="F13" s="137"/>
      <c r="G13" s="27">
        <v>0</v>
      </c>
      <c r="H13" s="137" t="s">
        <v>168</v>
      </c>
      <c r="I13" s="137"/>
      <c r="J13" s="27">
        <v>0</v>
      </c>
      <c r="K13" s="137" t="s">
        <v>168</v>
      </c>
      <c r="L13" s="137"/>
      <c r="M13" s="27">
        <v>411698</v>
      </c>
      <c r="N13" s="137"/>
    </row>
    <row r="14" spans="1:14" s="20" customFormat="1" ht="13" x14ac:dyDescent="0.3">
      <c r="A14" s="309" t="s">
        <v>374</v>
      </c>
      <c r="B14" s="137" t="s">
        <v>168</v>
      </c>
      <c r="C14" s="137"/>
      <c r="D14" s="27">
        <v>630227</v>
      </c>
      <c r="E14" s="137" t="s">
        <v>168</v>
      </c>
      <c r="F14" s="137"/>
      <c r="G14" s="27">
        <v>0</v>
      </c>
      <c r="H14" s="137" t="s">
        <v>168</v>
      </c>
      <c r="I14" s="137"/>
      <c r="J14" s="27">
        <v>0</v>
      </c>
      <c r="K14" s="137" t="s">
        <v>168</v>
      </c>
      <c r="L14" s="137"/>
      <c r="M14" s="27">
        <v>630227</v>
      </c>
      <c r="N14" s="137"/>
    </row>
    <row r="15" spans="1:14" s="20" customFormat="1" ht="13" x14ac:dyDescent="0.3">
      <c r="A15" s="309" t="s">
        <v>191</v>
      </c>
      <c r="B15" s="137" t="s">
        <v>168</v>
      </c>
      <c r="C15" s="137"/>
      <c r="D15" s="316">
        <v>40647</v>
      </c>
      <c r="E15" s="137" t="s">
        <v>168</v>
      </c>
      <c r="F15" s="137"/>
      <c r="G15" s="316">
        <v>386383</v>
      </c>
      <c r="H15" s="137" t="s">
        <v>168</v>
      </c>
      <c r="I15" s="137"/>
      <c r="J15" s="316">
        <v>0</v>
      </c>
      <c r="K15" s="137" t="s">
        <v>168</v>
      </c>
      <c r="L15" s="137"/>
      <c r="M15" s="316">
        <v>427030</v>
      </c>
      <c r="N15" s="137"/>
    </row>
    <row r="16" spans="1:14" s="20" customFormat="1" ht="13.5" thickBot="1" x14ac:dyDescent="0.35">
      <c r="A16" s="310" t="s">
        <v>192</v>
      </c>
      <c r="B16" s="137" t="s">
        <v>168</v>
      </c>
      <c r="C16" s="320" t="s">
        <v>30</v>
      </c>
      <c r="D16" s="318">
        <v>5972913</v>
      </c>
      <c r="E16" s="137" t="s">
        <v>168</v>
      </c>
      <c r="F16" s="320" t="s">
        <v>30</v>
      </c>
      <c r="G16" s="318">
        <v>386383</v>
      </c>
      <c r="H16" s="137" t="s">
        <v>168</v>
      </c>
      <c r="I16" s="320" t="s">
        <v>30</v>
      </c>
      <c r="J16" s="318">
        <v>594761</v>
      </c>
      <c r="K16" s="137" t="s">
        <v>168</v>
      </c>
      <c r="L16" s="320" t="s">
        <v>30</v>
      </c>
      <c r="M16" s="318">
        <v>6954057</v>
      </c>
      <c r="N16" s="137"/>
    </row>
    <row r="17" spans="1:14" s="20" customFormat="1" ht="13.5" thickTop="1" x14ac:dyDescent="0.3">
      <c r="A17" s="309"/>
      <c r="B17" s="137"/>
      <c r="C17" s="137"/>
      <c r="D17" s="27"/>
      <c r="E17" s="137"/>
      <c r="F17" s="137"/>
      <c r="G17" s="27"/>
      <c r="H17" s="137"/>
      <c r="I17" s="137"/>
      <c r="J17" s="27"/>
      <c r="K17" s="137"/>
      <c r="L17" s="137"/>
      <c r="M17" s="27"/>
      <c r="N17" s="137"/>
    </row>
    <row r="18" spans="1:14" s="20" customFormat="1" ht="13" x14ac:dyDescent="0.3">
      <c r="A18" s="309"/>
      <c r="B18" s="137"/>
      <c r="C18" s="137"/>
      <c r="D18" s="27"/>
      <c r="E18" s="137"/>
      <c r="F18" s="137"/>
      <c r="G18" s="27"/>
      <c r="H18" s="137"/>
      <c r="I18" s="137"/>
      <c r="J18" s="27"/>
      <c r="K18" s="137"/>
      <c r="L18" s="137"/>
      <c r="M18" s="27"/>
      <c r="N18" s="137"/>
    </row>
    <row r="19" spans="1:14" s="19" customFormat="1" ht="11.25" customHeight="1" x14ac:dyDescent="0.25">
      <c r="A19" s="307"/>
      <c r="C19" s="606" t="s">
        <v>557</v>
      </c>
      <c r="D19" s="606"/>
      <c r="E19" s="606"/>
      <c r="F19" s="606"/>
      <c r="G19" s="606"/>
      <c r="H19" s="606"/>
      <c r="I19" s="606"/>
      <c r="J19" s="606"/>
      <c r="K19" s="606"/>
      <c r="L19" s="606"/>
      <c r="M19" s="606"/>
      <c r="N19" s="19" t="s">
        <v>168</v>
      </c>
    </row>
    <row r="20" spans="1:14" s="19" customFormat="1" ht="11.25" customHeight="1" x14ac:dyDescent="0.25">
      <c r="A20" s="307"/>
      <c r="C20" s="108"/>
      <c r="F20" s="660" t="s">
        <v>326</v>
      </c>
      <c r="G20" s="660"/>
      <c r="I20" s="660"/>
      <c r="J20" s="660"/>
      <c r="L20" s="108"/>
      <c r="N20" s="19" t="s">
        <v>168</v>
      </c>
    </row>
    <row r="21" spans="1:14" s="19" customFormat="1" ht="11.25" customHeight="1" x14ac:dyDescent="0.25">
      <c r="A21" s="307"/>
      <c r="C21" s="108"/>
      <c r="F21" s="659" t="s">
        <v>329</v>
      </c>
      <c r="G21" s="659"/>
      <c r="I21" s="659" t="s">
        <v>638</v>
      </c>
      <c r="J21" s="659"/>
      <c r="L21" s="108"/>
      <c r="N21" s="19" t="s">
        <v>168</v>
      </c>
    </row>
    <row r="22" spans="1:14" s="19" customFormat="1" ht="11.25" customHeight="1" x14ac:dyDescent="0.25">
      <c r="A22" s="307" t="s">
        <v>367</v>
      </c>
      <c r="C22" s="658" t="s">
        <v>598</v>
      </c>
      <c r="D22" s="658"/>
      <c r="F22" s="658" t="s">
        <v>332</v>
      </c>
      <c r="G22" s="658"/>
      <c r="I22" s="658" t="s">
        <v>639</v>
      </c>
      <c r="J22" s="658"/>
      <c r="L22" s="658" t="s">
        <v>334</v>
      </c>
      <c r="M22" s="658"/>
      <c r="N22" s="19" t="s">
        <v>168</v>
      </c>
    </row>
    <row r="23" spans="1:14" s="20" customFormat="1" ht="13" x14ac:dyDescent="0.3">
      <c r="A23" s="309" t="s">
        <v>798</v>
      </c>
      <c r="B23" s="137" t="s">
        <v>20</v>
      </c>
      <c r="C23" s="137"/>
      <c r="D23" s="27" t="s">
        <v>169</v>
      </c>
      <c r="E23" s="137" t="s">
        <v>20</v>
      </c>
      <c r="F23" s="137"/>
      <c r="G23" s="27" t="s">
        <v>169</v>
      </c>
      <c r="H23" s="137" t="s">
        <v>20</v>
      </c>
      <c r="I23" s="137"/>
      <c r="J23" s="27" t="s">
        <v>169</v>
      </c>
      <c r="K23" s="137" t="s">
        <v>20</v>
      </c>
      <c r="L23" s="137"/>
      <c r="M23" s="27" t="s">
        <v>169</v>
      </c>
      <c r="N23" s="137"/>
    </row>
    <row r="24" spans="1:14" s="20" customFormat="1" ht="13" x14ac:dyDescent="0.3">
      <c r="A24" s="309" t="s">
        <v>189</v>
      </c>
      <c r="B24" s="137" t="s">
        <v>168</v>
      </c>
      <c r="C24" s="137" t="s">
        <v>30</v>
      </c>
      <c r="D24" s="27">
        <v>3278514</v>
      </c>
      <c r="E24" s="137" t="s">
        <v>168</v>
      </c>
      <c r="F24" s="137" t="s">
        <v>30</v>
      </c>
      <c r="G24" s="27">
        <v>0</v>
      </c>
      <c r="H24" s="137" t="s">
        <v>168</v>
      </c>
      <c r="I24" s="137" t="s">
        <v>30</v>
      </c>
      <c r="J24" s="27">
        <v>169320</v>
      </c>
      <c r="K24" s="137" t="s">
        <v>168</v>
      </c>
      <c r="L24" s="137" t="s">
        <v>30</v>
      </c>
      <c r="M24" s="27">
        <v>3447834</v>
      </c>
      <c r="N24" s="137"/>
    </row>
    <row r="25" spans="1:14" s="20" customFormat="1" ht="13" outlineLevel="1" x14ac:dyDescent="0.3">
      <c r="A25" s="309" t="s">
        <v>697</v>
      </c>
      <c r="B25" s="137"/>
      <c r="C25" s="137"/>
      <c r="D25" s="27">
        <v>559000</v>
      </c>
      <c r="E25" s="137"/>
      <c r="F25" s="137"/>
      <c r="G25" s="27">
        <v>0</v>
      </c>
      <c r="H25" s="137" t="s">
        <v>168</v>
      </c>
      <c r="I25" s="137"/>
      <c r="J25" s="27">
        <v>0</v>
      </c>
      <c r="K25" s="137"/>
      <c r="L25" s="137"/>
      <c r="M25" s="27">
        <v>559000</v>
      </c>
      <c r="N25" s="137"/>
    </row>
    <row r="26" spans="1:14" s="20" customFormat="1" ht="13" x14ac:dyDescent="0.3">
      <c r="A26" s="309" t="s">
        <v>370</v>
      </c>
      <c r="B26" s="137" t="s">
        <v>168</v>
      </c>
      <c r="C26" s="137"/>
      <c r="D26" s="27">
        <v>199889</v>
      </c>
      <c r="E26" s="137" t="s">
        <v>168</v>
      </c>
      <c r="F26" s="137"/>
      <c r="G26" s="27">
        <v>0</v>
      </c>
      <c r="H26" s="137" t="s">
        <v>168</v>
      </c>
      <c r="I26" s="137"/>
      <c r="J26" s="27">
        <v>0</v>
      </c>
      <c r="K26" s="137" t="s">
        <v>168</v>
      </c>
      <c r="L26" s="137"/>
      <c r="M26" s="27">
        <v>199889</v>
      </c>
      <c r="N26" s="137"/>
    </row>
    <row r="27" spans="1:14" s="20" customFormat="1" ht="13" x14ac:dyDescent="0.3">
      <c r="A27" s="309" t="s">
        <v>371</v>
      </c>
      <c r="B27" s="137" t="s">
        <v>168</v>
      </c>
      <c r="C27" s="137"/>
      <c r="D27" s="27">
        <v>209848</v>
      </c>
      <c r="E27" s="137" t="s">
        <v>168</v>
      </c>
      <c r="F27" s="137"/>
      <c r="G27" s="27">
        <v>0</v>
      </c>
      <c r="H27" s="137" t="s">
        <v>168</v>
      </c>
      <c r="I27" s="137"/>
      <c r="J27" s="27">
        <v>0</v>
      </c>
      <c r="K27" s="137" t="s">
        <v>168</v>
      </c>
      <c r="L27" s="137"/>
      <c r="M27" s="27">
        <v>209848</v>
      </c>
      <c r="N27" s="137"/>
    </row>
    <row r="28" spans="1:14" s="20" customFormat="1" ht="13" x14ac:dyDescent="0.3">
      <c r="A28" s="309" t="s">
        <v>372</v>
      </c>
      <c r="B28" s="137" t="s">
        <v>168</v>
      </c>
      <c r="C28" s="137"/>
      <c r="D28" s="27">
        <v>263962</v>
      </c>
      <c r="E28" s="137" t="s">
        <v>168</v>
      </c>
      <c r="F28" s="137"/>
      <c r="G28" s="27">
        <v>0</v>
      </c>
      <c r="H28" s="137" t="s">
        <v>168</v>
      </c>
      <c r="I28" s="137"/>
      <c r="J28" s="27">
        <v>0</v>
      </c>
      <c r="K28" s="137" t="s">
        <v>168</v>
      </c>
      <c r="L28" s="137"/>
      <c r="M28" s="27">
        <v>263962</v>
      </c>
      <c r="N28" s="137"/>
    </row>
    <row r="29" spans="1:14" s="20" customFormat="1" ht="13" x14ac:dyDescent="0.3">
      <c r="A29" s="309" t="s">
        <v>373</v>
      </c>
      <c r="B29" s="137" t="s">
        <v>168</v>
      </c>
      <c r="C29" s="137"/>
      <c r="D29" s="27">
        <v>437976</v>
      </c>
      <c r="E29" s="137" t="s">
        <v>168</v>
      </c>
      <c r="F29" s="137"/>
      <c r="G29" s="27">
        <v>0</v>
      </c>
      <c r="H29" s="137" t="s">
        <v>168</v>
      </c>
      <c r="I29" s="137"/>
      <c r="J29" s="27">
        <v>0</v>
      </c>
      <c r="K29" s="137" t="s">
        <v>168</v>
      </c>
      <c r="L29" s="137"/>
      <c r="M29" s="27">
        <v>437976</v>
      </c>
      <c r="N29" s="137"/>
    </row>
    <row r="30" spans="1:14" s="20" customFormat="1" ht="13" x14ac:dyDescent="0.3">
      <c r="A30" s="309" t="s">
        <v>374</v>
      </c>
      <c r="B30" s="137" t="s">
        <v>168</v>
      </c>
      <c r="C30" s="137"/>
      <c r="D30" s="27">
        <v>247351</v>
      </c>
      <c r="E30" s="137" t="s">
        <v>168</v>
      </c>
      <c r="F30" s="137"/>
      <c r="G30" s="27">
        <v>0</v>
      </c>
      <c r="H30" s="137" t="s">
        <v>168</v>
      </c>
      <c r="I30" s="137"/>
      <c r="J30" s="27">
        <v>0</v>
      </c>
      <c r="K30" s="137" t="s">
        <v>168</v>
      </c>
      <c r="L30" s="137"/>
      <c r="M30" s="27">
        <v>247351</v>
      </c>
      <c r="N30" s="137"/>
    </row>
    <row r="31" spans="1:14" s="20" customFormat="1" ht="13" x14ac:dyDescent="0.3">
      <c r="A31" s="309" t="s">
        <v>191</v>
      </c>
      <c r="B31" s="137" t="s">
        <v>168</v>
      </c>
      <c r="C31" s="137"/>
      <c r="D31" s="316" t="s">
        <v>799</v>
      </c>
      <c r="E31" s="137" t="s">
        <v>168</v>
      </c>
      <c r="F31" s="137"/>
      <c r="G31" s="316">
        <v>43965</v>
      </c>
      <c r="H31" s="137" t="s">
        <v>168</v>
      </c>
      <c r="I31" s="137"/>
      <c r="J31" s="316">
        <v>0</v>
      </c>
      <c r="K31" s="137" t="s">
        <v>168</v>
      </c>
      <c r="L31" s="137"/>
      <c r="M31" s="316">
        <v>43965</v>
      </c>
      <c r="N31" s="137"/>
    </row>
    <row r="32" spans="1:14" s="20" customFormat="1" ht="13.5" thickBot="1" x14ac:dyDescent="0.35">
      <c r="A32" s="310" t="s">
        <v>192</v>
      </c>
      <c r="B32" s="137" t="s">
        <v>168</v>
      </c>
      <c r="C32" s="320" t="s">
        <v>30</v>
      </c>
      <c r="D32" s="318">
        <v>5196540</v>
      </c>
      <c r="E32" s="137" t="s">
        <v>168</v>
      </c>
      <c r="F32" s="320" t="s">
        <v>30</v>
      </c>
      <c r="G32" s="318">
        <v>43965</v>
      </c>
      <c r="H32" s="137" t="s">
        <v>168</v>
      </c>
      <c r="I32" s="320" t="s">
        <v>30</v>
      </c>
      <c r="J32" s="318">
        <v>169320</v>
      </c>
      <c r="K32" s="137" t="s">
        <v>168</v>
      </c>
      <c r="L32" s="320" t="s">
        <v>30</v>
      </c>
      <c r="M32" s="318">
        <v>5409825</v>
      </c>
      <c r="N32" s="137"/>
    </row>
    <row r="33" ht="18.5" thickTop="1" x14ac:dyDescent="0.55000000000000004"/>
  </sheetData>
  <mergeCells count="18">
    <mergeCell ref="C22:D22"/>
    <mergeCell ref="F22:G22"/>
    <mergeCell ref="I22:J22"/>
    <mergeCell ref="C19:M19"/>
    <mergeCell ref="C6:D6"/>
    <mergeCell ref="F6:G6"/>
    <mergeCell ref="I6:J6"/>
    <mergeCell ref="L6:M6"/>
    <mergeCell ref="L22:M22"/>
    <mergeCell ref="F20:G20"/>
    <mergeCell ref="I20:J20"/>
    <mergeCell ref="F21:G21"/>
    <mergeCell ref="I21:J21"/>
    <mergeCell ref="C3:M3"/>
    <mergeCell ref="F4:G4"/>
    <mergeCell ref="I4:J4"/>
    <mergeCell ref="F5:G5"/>
    <mergeCell ref="I5:J5"/>
  </mergeCells>
  <phoneticPr fontId="63"/>
  <hyperlinks>
    <hyperlink ref="A1" location="Note_Recognition_Revenue_2020" display="Note_Recognition_Revenue(2022)" xr:uid="{00000000-0004-0000-3E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59974974822229687"/>
  </sheetPr>
  <dimension ref="A1:M15"/>
  <sheetViews>
    <sheetView workbookViewId="0">
      <selection activeCell="A25" sqref="A25"/>
    </sheetView>
  </sheetViews>
  <sheetFormatPr defaultColWidth="9.08203125" defaultRowHeight="18" outlineLevelCol="1" x14ac:dyDescent="0.55000000000000004"/>
  <cols>
    <col min="1" max="1" width="85.75" customWidth="1"/>
    <col min="2" max="2" width="2.75" customWidth="1"/>
    <col min="3" max="3" width="1.75" style="10" customWidth="1"/>
    <col min="4" max="4" width="10.75" customWidth="1"/>
    <col min="5" max="5" width="2.75" customWidth="1"/>
    <col min="6" max="6" width="1.75" customWidth="1"/>
    <col min="7" max="7" width="10.75" customWidth="1"/>
    <col min="8" max="8" width="2.75" hidden="1" customWidth="1" outlineLevel="1"/>
    <col min="9" max="9" width="1.75" style="10" hidden="1" customWidth="1" outlineLevel="1"/>
    <col min="10" max="10" width="10.75" hidden="1" customWidth="1" outlineLevel="1"/>
    <col min="11" max="11" width="2.75" customWidth="1" collapsed="1"/>
    <col min="12" max="12" width="30.75" customWidth="1"/>
    <col min="13" max="13" width="1.75" customWidth="1"/>
  </cols>
  <sheetData>
    <row r="1" spans="1:13" ht="22.5" x14ac:dyDescent="0.65">
      <c r="A1" s="305" t="s">
        <v>599</v>
      </c>
    </row>
    <row r="2" spans="1:13" x14ac:dyDescent="0.55000000000000004">
      <c r="A2" s="306"/>
    </row>
    <row r="3" spans="1:13" s="19" customFormat="1" ht="15" customHeight="1" x14ac:dyDescent="0.25">
      <c r="A3" s="307"/>
      <c r="B3" s="364" t="s">
        <v>20</v>
      </c>
      <c r="C3" s="606" t="s">
        <v>557</v>
      </c>
      <c r="D3" s="606"/>
      <c r="E3" s="606"/>
      <c r="F3" s="606"/>
      <c r="G3" s="606"/>
      <c r="H3" s="606"/>
      <c r="I3" s="606"/>
      <c r="J3" s="606"/>
      <c r="K3" s="19" t="s">
        <v>20</v>
      </c>
      <c r="L3" s="19" t="s">
        <v>20</v>
      </c>
      <c r="M3" s="19" t="s">
        <v>168</v>
      </c>
    </row>
    <row r="4" spans="1:13" s="19" customFormat="1" ht="11.25" customHeight="1" x14ac:dyDescent="0.25">
      <c r="A4" s="307"/>
      <c r="B4" s="364"/>
      <c r="C4" s="605" t="s">
        <v>600</v>
      </c>
      <c r="D4" s="605"/>
      <c r="E4" s="364"/>
      <c r="F4" s="605" t="s">
        <v>600</v>
      </c>
      <c r="G4" s="605"/>
      <c r="H4" s="364"/>
      <c r="I4" s="605" t="s">
        <v>600</v>
      </c>
      <c r="J4" s="605"/>
      <c r="M4" s="19" t="s">
        <v>168</v>
      </c>
    </row>
    <row r="5" spans="1:13" s="19" customFormat="1" ht="11.25" customHeight="1" x14ac:dyDescent="0.25">
      <c r="A5" s="307"/>
      <c r="B5" s="364"/>
      <c r="C5" s="605" t="s">
        <v>561</v>
      </c>
      <c r="D5" s="605"/>
      <c r="E5" s="364"/>
      <c r="F5" s="605" t="s">
        <v>561</v>
      </c>
      <c r="G5" s="605"/>
      <c r="H5" s="364"/>
      <c r="I5" s="605" t="s">
        <v>561</v>
      </c>
      <c r="J5" s="605"/>
      <c r="M5" s="19" t="s">
        <v>168</v>
      </c>
    </row>
    <row r="6" spans="1:13" s="19" customFormat="1" ht="11.25" customHeight="1" x14ac:dyDescent="0.25">
      <c r="A6" s="307"/>
      <c r="B6" s="364"/>
      <c r="C6" s="606">
        <v>2023</v>
      </c>
      <c r="D6" s="606"/>
      <c r="E6" s="364"/>
      <c r="F6" s="606">
        <v>2022</v>
      </c>
      <c r="G6" s="606"/>
      <c r="H6" s="364"/>
      <c r="I6" s="606">
        <v>2019</v>
      </c>
      <c r="J6" s="606"/>
      <c r="K6" s="364"/>
      <c r="L6" s="365" t="s">
        <v>601</v>
      </c>
      <c r="M6" s="364" t="s">
        <v>168</v>
      </c>
    </row>
    <row r="7" spans="1:13" s="20" customFormat="1" ht="13" x14ac:dyDescent="0.3">
      <c r="A7" s="308" t="s">
        <v>380</v>
      </c>
      <c r="B7" s="137" t="s">
        <v>168</v>
      </c>
      <c r="C7" s="137" t="s">
        <v>30</v>
      </c>
      <c r="D7" s="430">
        <v>621867</v>
      </c>
      <c r="E7" s="137" t="s">
        <v>168</v>
      </c>
      <c r="F7" s="137" t="s">
        <v>30</v>
      </c>
      <c r="G7" s="430">
        <v>534686</v>
      </c>
      <c r="H7" s="137" t="s">
        <v>168</v>
      </c>
      <c r="I7" s="137" t="s">
        <v>30</v>
      </c>
      <c r="J7" s="430">
        <v>337048</v>
      </c>
      <c r="K7" s="137" t="s">
        <v>168</v>
      </c>
      <c r="L7" s="319" t="s">
        <v>172</v>
      </c>
      <c r="M7" s="137"/>
    </row>
    <row r="8" spans="1:13" s="20" customFormat="1" ht="13" x14ac:dyDescent="0.3">
      <c r="A8" s="313"/>
      <c r="B8" s="137"/>
      <c r="C8" s="137"/>
      <c r="D8" s="137"/>
      <c r="E8" s="137"/>
      <c r="F8" s="137"/>
      <c r="G8" s="137"/>
      <c r="H8" s="137"/>
      <c r="I8" s="137"/>
      <c r="J8" s="137"/>
      <c r="K8" s="137"/>
      <c r="L8" s="137"/>
      <c r="M8" s="137"/>
    </row>
    <row r="9" spans="1:13" s="20" customFormat="1" ht="13" x14ac:dyDescent="0.3">
      <c r="A9" s="308" t="s">
        <v>381</v>
      </c>
      <c r="B9" s="137" t="s">
        <v>168</v>
      </c>
      <c r="C9" s="137"/>
      <c r="D9" s="27" t="s">
        <v>181</v>
      </c>
      <c r="E9" s="137" t="s">
        <v>168</v>
      </c>
      <c r="F9" s="137"/>
      <c r="G9" s="27" t="s">
        <v>169</v>
      </c>
      <c r="H9" s="137" t="s">
        <v>168</v>
      </c>
      <c r="I9" s="137"/>
      <c r="J9" s="27" t="s">
        <v>169</v>
      </c>
      <c r="K9" s="137" t="s">
        <v>168</v>
      </c>
      <c r="L9" s="27" t="s">
        <v>169</v>
      </c>
      <c r="M9" s="137"/>
    </row>
    <row r="10" spans="1:13" s="20" customFormat="1" ht="13" x14ac:dyDescent="0.3">
      <c r="A10" s="309" t="s">
        <v>338</v>
      </c>
      <c r="B10" s="137" t="s">
        <v>168</v>
      </c>
      <c r="C10" s="137"/>
      <c r="D10" s="430">
        <v>109307</v>
      </c>
      <c r="E10" s="137" t="s">
        <v>168</v>
      </c>
      <c r="F10" s="137"/>
      <c r="G10" s="430">
        <v>89008</v>
      </c>
      <c r="H10" s="137" t="s">
        <v>168</v>
      </c>
      <c r="I10" s="137"/>
      <c r="J10" s="430">
        <v>201559</v>
      </c>
      <c r="K10" s="137" t="s">
        <v>168</v>
      </c>
      <c r="L10" s="319" t="s">
        <v>676</v>
      </c>
      <c r="M10" s="137"/>
    </row>
    <row r="11" spans="1:13" s="20" customFormat="1" ht="13" x14ac:dyDescent="0.3">
      <c r="A11" s="309" t="s">
        <v>382</v>
      </c>
      <c r="B11" s="137" t="s">
        <v>168</v>
      </c>
      <c r="C11" s="137"/>
      <c r="D11" s="431">
        <v>71134</v>
      </c>
      <c r="E11" s="137" t="s">
        <v>168</v>
      </c>
      <c r="F11" s="137"/>
      <c r="G11" s="431">
        <v>156431</v>
      </c>
      <c r="H11" s="137" t="s">
        <v>168</v>
      </c>
      <c r="I11" s="137"/>
      <c r="J11" s="431">
        <v>465077</v>
      </c>
      <c r="K11" s="137" t="s">
        <v>168</v>
      </c>
      <c r="L11" s="319" t="s">
        <v>678</v>
      </c>
      <c r="M11" s="137"/>
    </row>
    <row r="12" spans="1:13" s="20" customFormat="1" ht="13.5" thickBot="1" x14ac:dyDescent="0.35">
      <c r="A12" s="310" t="s">
        <v>72</v>
      </c>
      <c r="B12" s="137" t="s">
        <v>168</v>
      </c>
      <c r="C12" s="454" t="s">
        <v>30</v>
      </c>
      <c r="D12" s="430">
        <v>180441</v>
      </c>
      <c r="E12" s="137" t="s">
        <v>168</v>
      </c>
      <c r="F12" s="454" t="s">
        <v>30</v>
      </c>
      <c r="G12" s="430">
        <v>245439</v>
      </c>
      <c r="H12" s="137" t="s">
        <v>168</v>
      </c>
      <c r="I12" s="320" t="s">
        <v>30</v>
      </c>
      <c r="J12" s="432">
        <v>666636</v>
      </c>
      <c r="K12" s="137" t="s">
        <v>168</v>
      </c>
      <c r="L12" s="27" t="s">
        <v>169</v>
      </c>
      <c r="M12" s="137"/>
    </row>
    <row r="13" spans="1:13" s="20" customFormat="1" ht="13.4" customHeight="1" thickTop="1" x14ac:dyDescent="0.3">
      <c r="C13" s="137"/>
      <c r="F13" s="137"/>
      <c r="I13" s="137"/>
    </row>
    <row r="14" spans="1:13" s="20" customFormat="1" ht="13.4" customHeight="1" thickBot="1" x14ac:dyDescent="0.35">
      <c r="A14" s="308" t="s">
        <v>690</v>
      </c>
      <c r="C14" s="455" t="s">
        <v>30</v>
      </c>
      <c r="D14" s="432">
        <v>402742</v>
      </c>
      <c r="F14" s="455" t="s">
        <v>30</v>
      </c>
      <c r="G14" s="432">
        <v>507405</v>
      </c>
      <c r="I14" s="137"/>
      <c r="L14" s="319" t="s">
        <v>691</v>
      </c>
    </row>
    <row r="15" spans="1:13" ht="18.5" thickTop="1" x14ac:dyDescent="0.55000000000000004"/>
  </sheetData>
  <mergeCells count="10">
    <mergeCell ref="C3:J3"/>
    <mergeCell ref="C4:D4"/>
    <mergeCell ref="C5:D5"/>
    <mergeCell ref="C6:D6"/>
    <mergeCell ref="I4:J4"/>
    <mergeCell ref="I5:J5"/>
    <mergeCell ref="I6:J6"/>
    <mergeCell ref="F4:G4"/>
    <mergeCell ref="F5:G5"/>
    <mergeCell ref="F6:G6"/>
  </mergeCells>
  <phoneticPr fontId="63"/>
  <hyperlinks>
    <hyperlink ref="A1" location="Note_Compensation_Balance" display="Note_Compensation_Balance" xr:uid="{00000000-0004-0000-3F00-000000000000}"/>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59974974822229687"/>
  </sheetPr>
  <dimension ref="A1:E12"/>
  <sheetViews>
    <sheetView workbookViewId="0">
      <selection activeCell="A25" sqref="A25"/>
    </sheetView>
  </sheetViews>
  <sheetFormatPr defaultColWidth="9.08203125" defaultRowHeight="18" outlineLevelRow="1" x14ac:dyDescent="0.55000000000000004"/>
  <cols>
    <col min="1" max="1" width="85.75" customWidth="1"/>
    <col min="2" max="2" width="2.75" customWidth="1"/>
    <col min="3" max="3" width="1.75" style="10" customWidth="1"/>
    <col min="4" max="4" width="15.75" customWidth="1"/>
    <col min="5" max="5" width="1.75" customWidth="1"/>
  </cols>
  <sheetData>
    <row r="1" spans="1:5" ht="22.5" x14ac:dyDescent="0.65">
      <c r="A1" s="305" t="s">
        <v>602</v>
      </c>
    </row>
    <row r="2" spans="1:5" x14ac:dyDescent="0.55000000000000004">
      <c r="A2" s="306"/>
    </row>
    <row r="3" spans="1:5" s="19" customFormat="1" ht="11.25" customHeight="1" x14ac:dyDescent="0.25">
      <c r="A3" s="307"/>
      <c r="B3" s="364" t="s">
        <v>20</v>
      </c>
      <c r="C3" s="605" t="s">
        <v>557</v>
      </c>
      <c r="D3" s="605"/>
      <c r="E3" s="364" t="s">
        <v>168</v>
      </c>
    </row>
    <row r="4" spans="1:5" s="19" customFormat="1" ht="11.25" customHeight="1" x14ac:dyDescent="0.25">
      <c r="A4" s="307"/>
      <c r="B4" s="364"/>
      <c r="C4" s="606" t="s">
        <v>603</v>
      </c>
      <c r="D4" s="606"/>
      <c r="E4" s="364" t="s">
        <v>168</v>
      </c>
    </row>
    <row r="5" spans="1:5" s="19" customFormat="1" ht="13.4" hidden="1" customHeight="1" outlineLevel="1" x14ac:dyDescent="0.3">
      <c r="A5" s="273" t="s">
        <v>272</v>
      </c>
      <c r="B5" s="364"/>
      <c r="C5" s="137" t="s">
        <v>30</v>
      </c>
      <c r="D5" s="394">
        <v>666636</v>
      </c>
      <c r="E5" s="364"/>
    </row>
    <row r="6" spans="1:5" s="19" customFormat="1" ht="13.4" hidden="1" customHeight="1" outlineLevel="1" x14ac:dyDescent="0.3">
      <c r="A6" s="273" t="s">
        <v>385</v>
      </c>
      <c r="B6" s="364"/>
      <c r="C6" s="364"/>
      <c r="D6" s="27">
        <v>-203970</v>
      </c>
      <c r="E6" s="364"/>
    </row>
    <row r="7" spans="1:5" s="19" customFormat="1" ht="12.75" hidden="1" customHeight="1" outlineLevel="1" x14ac:dyDescent="0.3">
      <c r="A7" s="273" t="s">
        <v>386</v>
      </c>
      <c r="B7" s="364"/>
      <c r="C7" s="364"/>
      <c r="D7" s="27">
        <v>43375</v>
      </c>
      <c r="E7" s="364"/>
    </row>
    <row r="8" spans="1:5" s="20" customFormat="1" ht="13" collapsed="1" x14ac:dyDescent="0.3">
      <c r="A8" s="308" t="s">
        <v>786</v>
      </c>
      <c r="B8" s="137" t="s">
        <v>168</v>
      </c>
      <c r="C8" s="137" t="s">
        <v>30</v>
      </c>
      <c r="D8" s="27">
        <v>245439</v>
      </c>
      <c r="E8" s="137"/>
    </row>
    <row r="9" spans="1:5" s="20" customFormat="1" ht="13" x14ac:dyDescent="0.3">
      <c r="A9" s="308" t="s">
        <v>783</v>
      </c>
      <c r="B9" s="137" t="s">
        <v>168</v>
      </c>
      <c r="C9" s="137"/>
      <c r="D9" s="27">
        <v>-101666</v>
      </c>
      <c r="E9" s="137"/>
    </row>
    <row r="10" spans="1:5" s="20" customFormat="1" ht="13" x14ac:dyDescent="0.3">
      <c r="A10" s="308" t="s">
        <v>784</v>
      </c>
      <c r="B10" s="137" t="s">
        <v>168</v>
      </c>
      <c r="C10" s="137"/>
      <c r="D10" s="316">
        <v>36668</v>
      </c>
      <c r="E10" s="137"/>
    </row>
    <row r="11" spans="1:5" s="20" customFormat="1" ht="13.5" thickBot="1" x14ac:dyDescent="0.35">
      <c r="A11" s="308" t="s">
        <v>785</v>
      </c>
      <c r="B11" s="137" t="s">
        <v>168</v>
      </c>
      <c r="C11" s="320" t="s">
        <v>674</v>
      </c>
      <c r="D11" s="318">
        <v>180441</v>
      </c>
      <c r="E11" s="137"/>
    </row>
    <row r="12" spans="1:5" ht="18.5" thickTop="1" x14ac:dyDescent="0.55000000000000004"/>
  </sheetData>
  <mergeCells count="2">
    <mergeCell ref="C3:D3"/>
    <mergeCell ref="C4:D4"/>
  </mergeCells>
  <phoneticPr fontId="63"/>
  <hyperlinks>
    <hyperlink ref="A1" location="Note_Compensation_ContractLiabilities" display="Note_Compensation_ContractLiabilities" xr:uid="{00000000-0004-0000-4000-000000000000}"/>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59974974822229687"/>
  </sheetPr>
  <dimension ref="A1:E1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14.75" customWidth="1"/>
    <col min="5" max="5" width="1.75" customWidth="1"/>
  </cols>
  <sheetData>
    <row r="1" spans="1:5" ht="22.5" x14ac:dyDescent="0.65">
      <c r="A1" s="305" t="s">
        <v>604</v>
      </c>
    </row>
    <row r="2" spans="1:5" x14ac:dyDescent="0.55000000000000004">
      <c r="A2" s="306"/>
    </row>
    <row r="3" spans="1:5" s="19" customFormat="1" ht="15" customHeight="1" x14ac:dyDescent="0.25">
      <c r="A3" s="307"/>
      <c r="B3" s="364" t="s">
        <v>20</v>
      </c>
      <c r="C3" s="606" t="s">
        <v>557</v>
      </c>
      <c r="D3" s="606"/>
      <c r="E3" s="364" t="s">
        <v>168</v>
      </c>
    </row>
    <row r="4" spans="1:5" s="20" customFormat="1" ht="13" x14ac:dyDescent="0.3">
      <c r="A4" s="308" t="s">
        <v>281</v>
      </c>
      <c r="B4" s="137" t="s">
        <v>168</v>
      </c>
      <c r="C4" s="137"/>
      <c r="D4" s="27" t="s">
        <v>169</v>
      </c>
      <c r="E4" s="137"/>
    </row>
    <row r="5" spans="1:5" s="20" customFormat="1" ht="13" x14ac:dyDescent="0.3">
      <c r="A5" s="309">
        <v>2024</v>
      </c>
      <c r="B5" s="137" t="s">
        <v>168</v>
      </c>
      <c r="C5" s="137" t="s">
        <v>30</v>
      </c>
      <c r="D5" s="27">
        <v>109307</v>
      </c>
      <c r="E5" s="137"/>
    </row>
    <row r="6" spans="1:5" s="20" customFormat="1" ht="13" x14ac:dyDescent="0.3">
      <c r="A6" s="309">
        <v>2025</v>
      </c>
      <c r="B6" s="137" t="s">
        <v>168</v>
      </c>
      <c r="C6" s="137"/>
      <c r="D6" s="27">
        <v>44261</v>
      </c>
      <c r="E6" s="137"/>
    </row>
    <row r="7" spans="1:5" s="20" customFormat="1" ht="13" x14ac:dyDescent="0.3">
      <c r="A7" s="309">
        <v>2026</v>
      </c>
      <c r="B7" s="137" t="s">
        <v>168</v>
      </c>
      <c r="C7" s="137"/>
      <c r="D7" s="27">
        <v>17690</v>
      </c>
      <c r="E7" s="137"/>
    </row>
    <row r="8" spans="1:5" s="20" customFormat="1" ht="13" x14ac:dyDescent="0.3">
      <c r="A8" s="309">
        <v>2027</v>
      </c>
      <c r="B8" s="137" t="s">
        <v>168</v>
      </c>
      <c r="C8" s="137"/>
      <c r="D8" s="27">
        <v>8377</v>
      </c>
      <c r="E8" s="137"/>
    </row>
    <row r="9" spans="1:5" s="20" customFormat="1" ht="13" x14ac:dyDescent="0.3">
      <c r="A9" s="309">
        <v>2028</v>
      </c>
      <c r="B9" s="137" t="s">
        <v>168</v>
      </c>
      <c r="C9" s="137"/>
      <c r="D9" s="27">
        <v>806</v>
      </c>
      <c r="E9" s="137"/>
    </row>
    <row r="10" spans="1:5" s="20" customFormat="1" ht="13.5" thickBot="1" x14ac:dyDescent="0.35">
      <c r="A10" s="308" t="s">
        <v>72</v>
      </c>
      <c r="B10" s="137" t="s">
        <v>168</v>
      </c>
      <c r="C10" s="320" t="s">
        <v>30</v>
      </c>
      <c r="D10" s="560">
        <v>180441</v>
      </c>
      <c r="E10" s="137"/>
    </row>
    <row r="11" spans="1:5" ht="18.5" thickTop="1" x14ac:dyDescent="0.55000000000000004"/>
  </sheetData>
  <mergeCells count="1">
    <mergeCell ref="C3:D3"/>
  </mergeCells>
  <phoneticPr fontId="63"/>
  <hyperlinks>
    <hyperlink ref="A1" location="Note_Compensation_Obligations" display="Note_Compensation_Obligations" xr:uid="{00000000-0004-0000-4100-000000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156</vt:i4>
      </vt:variant>
    </vt:vector>
  </HeadingPairs>
  <TitlesOfParts>
    <vt:vector size="219" baseType="lpstr">
      <vt:lpstr>Legend</vt:lpstr>
      <vt:lpstr>Item_OrganizationalStructure</vt:lpstr>
      <vt:lpstr>Item_FinancialInformationIncome</vt:lpstr>
      <vt:lpstr>Item_5_A_OperatingResults_Recon</vt:lpstr>
      <vt:lpstr>Item_KeyPerformanceIndicators</vt:lpstr>
      <vt:lpstr>Item_OperatingAndFinancial_Cash</vt:lpstr>
      <vt:lpstr>Item_5B_Cash_Obiligations</vt:lpstr>
      <vt:lpstr>Item_DirectorsSenior_KoujiEguch</vt:lpstr>
      <vt:lpstr>Item_BoardDiversityMatrix</vt:lpstr>
      <vt:lpstr>Item_DirectorsSenior_Category</vt:lpstr>
      <vt:lpstr>Item_DirectorsSenior_Summarizes</vt:lpstr>
      <vt:lpstr>Item_DirectorsSenior_Auditors</vt:lpstr>
      <vt:lpstr>Item_Shareholders_BeneficialOwn</vt:lpstr>
      <vt:lpstr>Item_PrincipalAccountant_Milner</vt:lpstr>
      <vt:lpstr>FS_IncomeStatement</vt:lpstr>
      <vt:lpstr>FS_ComprehensiveIncome</vt:lpstr>
      <vt:lpstr>FS_Equity</vt:lpstr>
      <vt:lpstr>Notes_AccPolicies_TotalSalons</vt:lpstr>
      <vt:lpstr>Notes_BusinessComb_ZACC</vt:lpstr>
      <vt:lpstr>Notes_BusinessComb_SAWAN</vt:lpstr>
      <vt:lpstr>Notes_BusinessComb_Relax Salons</vt:lpstr>
      <vt:lpstr>Notes_AccPolicies_ASC606</vt:lpstr>
      <vt:lpstr>Notes_PropertyAndEquipment</vt:lpstr>
      <vt:lpstr>Notes_Goodwill_IntangibleAssets</vt:lpstr>
      <vt:lpstr>Notes_Goodwill_AmortizationOfIn</vt:lpstr>
      <vt:lpstr>Notes_Goodwill_CarryingAmount</vt:lpstr>
      <vt:lpstr>Notes_Investment_NonMarketableS</vt:lpstr>
      <vt:lpstr>Notes_Investment_LongTermBorrow</vt:lpstr>
      <vt:lpstr>Notes_Investment_MaturitiesOfBo</vt:lpstr>
      <vt:lpstr>Notes_AssetRetirement_Reconcili</vt:lpstr>
      <vt:lpstr>Notes_Leases_LeaseCosts</vt:lpstr>
      <vt:lpstr>Notes_Leases_OtherInformation</vt:lpstr>
      <vt:lpstr>Notes_Leases_FuturePayments</vt:lpstr>
      <vt:lpstr>Notes_Leases_SubleaseRevenues</vt:lpstr>
      <vt:lpstr>Notes_Leases_FuturePayments_Sub</vt:lpstr>
      <vt:lpstr>Notes_StockBased_StockOptionAct</vt:lpstr>
      <vt:lpstr>Notes_SegmentInformation</vt:lpstr>
      <vt:lpstr>Notes_IncomeTaxes_Summary</vt:lpstr>
      <vt:lpstr>Notes_IncomeTaxes_Reconcoliatio</vt:lpstr>
      <vt:lpstr>Notes_IncomeTaxes_TaxEffects</vt:lpstr>
      <vt:lpstr>Notes_IncomeTaxes_Carryforwards</vt:lpstr>
      <vt:lpstr>Notes_RevenueRec</vt:lpstr>
      <vt:lpstr>Notes_RevenueRec_ContBalanc</vt:lpstr>
      <vt:lpstr>Notes_RevenueRec_ContLiab</vt:lpstr>
      <vt:lpstr>Notes_RevenueRec_EstimatedRev</vt:lpstr>
      <vt:lpstr>Notes_OtherCompIncome_TaxEffect</vt:lpstr>
      <vt:lpstr>Notes_OtherCompIncome_ChangesIn</vt:lpstr>
      <vt:lpstr>Notes_OtherCompIncome_Reclassif</vt:lpstr>
      <vt:lpstr>Notes_EarningsPerShare_Reconcil</vt:lpstr>
      <vt:lpstr>Notes_FinancialInstru_Carrying</vt:lpstr>
      <vt:lpstr>Notes_FairValue_NonRecurring</vt:lpstr>
      <vt:lpstr>DateTemplate</vt:lpstr>
      <vt:lpstr>Notes_AccountingPolicies_Balanc</vt:lpstr>
      <vt:lpstr>Notes_AccountingPolicies_</vt:lpstr>
      <vt:lpstr>Notes_AccountingPolicies_Statem</vt:lpstr>
      <vt:lpstr>Notes_AccountingPolicies_St</vt:lpstr>
      <vt:lpstr>Note_Compensation_StockOption</vt:lpstr>
      <vt:lpstr>Note_Compensation_Granted</vt:lpstr>
      <vt:lpstr>Note_Recognition_Revenue(2023)</vt:lpstr>
      <vt:lpstr>Note_Recognition_Revenue(2022)</vt:lpstr>
      <vt:lpstr>Note_Compensation_Balance</vt:lpstr>
      <vt:lpstr>Note_Compensation_ContractLiabi</vt:lpstr>
      <vt:lpstr>Note_Compensation_Obligations</vt:lpstr>
      <vt:lpstr>Alt_LongDate</vt:lpstr>
      <vt:lpstr>CP__PP_Phrase</vt:lpstr>
      <vt:lpstr>CP_CY_PY_YTDPhrase</vt:lpstr>
      <vt:lpstr>CP_Longdate</vt:lpstr>
      <vt:lpstr>CP_LongDate_NoComma</vt:lpstr>
      <vt:lpstr>CP_NoYearRef_YTDPhrase</vt:lpstr>
      <vt:lpstr>CP_Phrase</vt:lpstr>
      <vt:lpstr>CPPYYTDPhrase</vt:lpstr>
      <vt:lpstr>CPYTDPhrase</vt:lpstr>
      <vt:lpstr>CurrentPeriodEnd</vt:lpstr>
      <vt:lpstr>CurrentYearEnd</vt:lpstr>
      <vt:lpstr>CY</vt:lpstr>
      <vt:lpstr>CY_Numeric</vt:lpstr>
      <vt:lpstr>CY_PY_Phrase</vt:lpstr>
      <vt:lpstr>CY_PY_PY2_Phrase</vt:lpstr>
      <vt:lpstr>DateLookup</vt:lpstr>
      <vt:lpstr>Duration_Period</vt:lpstr>
      <vt:lpstr>Duration_Period_LC3</vt:lpstr>
      <vt:lpstr>Duration_Period_lowercase</vt:lpstr>
      <vt:lpstr>FS_ComprehensiveIncome</vt:lpstr>
      <vt:lpstr>FS_Equity</vt:lpstr>
      <vt:lpstr>FS_IncomeStatement</vt:lpstr>
      <vt:lpstr>FutureYear_Year1</vt:lpstr>
      <vt:lpstr>FutureYear_Year2</vt:lpstr>
      <vt:lpstr>FutureYear_Year3</vt:lpstr>
      <vt:lpstr>FutureYear_Year4</vt:lpstr>
      <vt:lpstr>FutureYear_Year5</vt:lpstr>
      <vt:lpstr>FY_LongDate</vt:lpstr>
      <vt:lpstr>FY_LongDate_NoComma</vt:lpstr>
      <vt:lpstr>Item_5_A_OperatingResults_Reconciliation_to_NonGAAPFinancials</vt:lpstr>
      <vt:lpstr>Item_5B_Cash_Obligations</vt:lpstr>
      <vt:lpstr>Item_BoardDiversityMatrix</vt:lpstr>
      <vt:lpstr>Item_DirectorsSenior_Auditors</vt:lpstr>
      <vt:lpstr>Item_DirectorsSenior_Category</vt:lpstr>
      <vt:lpstr>Item_DirectorsSenior_KoujiEguchi</vt:lpstr>
      <vt:lpstr>Item_DirectorsSenior_Summarizes</vt:lpstr>
      <vt:lpstr>Item_FinancialInformationIncome</vt:lpstr>
      <vt:lpstr>Item_KeyPerformanceIndicators</vt:lpstr>
      <vt:lpstr>Item_OperatingAndFinancial_CashFlows</vt:lpstr>
      <vt:lpstr>Item_OrganizationalStructure</vt:lpstr>
      <vt:lpstr>Item_PrincipalAccountant_Milner</vt:lpstr>
      <vt:lpstr>Item_Shareholders_BeneficialOwners</vt:lpstr>
      <vt:lpstr>Note_Compensation_Balance</vt:lpstr>
      <vt:lpstr>Note_Compensation_ContractLiabilities</vt:lpstr>
      <vt:lpstr>Note_Compensation_Granted</vt:lpstr>
      <vt:lpstr>Note_Compensation_Obligations</vt:lpstr>
      <vt:lpstr>Note_Compensation_StockOption</vt:lpstr>
      <vt:lpstr>'Note_Recognition_Revenue(2022)'!Note_Recognition_Revenue</vt:lpstr>
      <vt:lpstr>Note_Recognition_Revenue</vt:lpstr>
      <vt:lpstr>Note_Recognition_Revenue_2020</vt:lpstr>
      <vt:lpstr>Notes_AccountingPolicies_Balance</vt:lpstr>
      <vt:lpstr>Notes_AccountingPolicies_BalanceSheets</vt:lpstr>
      <vt:lpstr>Notes_AccountingPolicies_BalanceSheets_PP</vt:lpstr>
      <vt:lpstr>Notes_AccountingPolicies_StatementofCashflow</vt:lpstr>
      <vt:lpstr>Notes_AccountingPolicies_StatementofLoss</vt:lpstr>
      <vt:lpstr>Notes_AccPolicies_FranchiseRevenue</vt:lpstr>
      <vt:lpstr>Notes_AccPolicies_TotalSalons</vt:lpstr>
      <vt:lpstr>Notes_AssetRetirement_Reconciliation</vt:lpstr>
      <vt:lpstr>Notes_BusinessComb_Decollte_FairValue</vt:lpstr>
      <vt:lpstr>Notes_BusinessComb_RelaxationSalons</vt:lpstr>
      <vt:lpstr>Notes_BusinessComb_ZACC!Notes_BusinessComb_SAWAN</vt:lpstr>
      <vt:lpstr>Notes_BusinessComb_SAWAN</vt:lpstr>
      <vt:lpstr>Notes_BusinessComb_ZACC</vt:lpstr>
      <vt:lpstr>Notes_EarningsPerShare_Reconciliations</vt:lpstr>
      <vt:lpstr>Notes_FairValue_NonRecurring</vt:lpstr>
      <vt:lpstr>Notes_FinancialInstruments_CarryingAmount</vt:lpstr>
      <vt:lpstr>Notes_Goodwill_AmortizationOfIntangibles</vt:lpstr>
      <vt:lpstr>Notes_Goodwill_CarryingAmount</vt:lpstr>
      <vt:lpstr>Notes_Goodwill_IntangibleAssets</vt:lpstr>
      <vt:lpstr>Notes_RevenueRec!Notes_IncomeTaxes_Carryforwards</vt:lpstr>
      <vt:lpstr>Notes_IncomeTaxes_Carryforwards</vt:lpstr>
      <vt:lpstr>Notes_IncomeTaxes_Reconcoliation</vt:lpstr>
      <vt:lpstr>Notes_IncomeTaxes_Summary</vt:lpstr>
      <vt:lpstr>Notes_IncomeTaxes_TaxEffects</vt:lpstr>
      <vt:lpstr>Notes_Investment_LongTermBorrowings</vt:lpstr>
      <vt:lpstr>Notes_Investment_MaturitiesOfBorrowings</vt:lpstr>
      <vt:lpstr>Notes_Investment_NonMarketableSecurities</vt:lpstr>
      <vt:lpstr>Notes_Leases_FuturePayments</vt:lpstr>
      <vt:lpstr>Notes_Leases_FuturePayments_Subleases</vt:lpstr>
      <vt:lpstr>Notes_Leases_LeaseCosts</vt:lpstr>
      <vt:lpstr>Notes_Leases_OtherInformation</vt:lpstr>
      <vt:lpstr>Notes_Leases_SubleaseRevenues</vt:lpstr>
      <vt:lpstr>Notes_OtherCompIncome_ChangesInAOCI</vt:lpstr>
      <vt:lpstr>Notes_OtherCompIncome_Reclassifications</vt:lpstr>
      <vt:lpstr>Notes_OtherCompIncome_TaxEffects</vt:lpstr>
      <vt:lpstr>Notes_PropertyAndEquipment</vt:lpstr>
      <vt:lpstr>Notes_SegmentInformation</vt:lpstr>
      <vt:lpstr>Notes_StockBased_StockOptionActivity</vt:lpstr>
      <vt:lpstr>NumericCY</vt:lpstr>
      <vt:lpstr>NumericFY_CY</vt:lpstr>
      <vt:lpstr>NumericFY_PY</vt:lpstr>
      <vt:lpstr>NumericPY</vt:lpstr>
      <vt:lpstr>NumericQ1_CY</vt:lpstr>
      <vt:lpstr>NumericQ1_PY</vt:lpstr>
      <vt:lpstr>NumericQ1_SecondPY</vt:lpstr>
      <vt:lpstr>NumericQ2_CY</vt:lpstr>
      <vt:lpstr>NumericQ2_PY</vt:lpstr>
      <vt:lpstr>NumericQ2_SecondPY</vt:lpstr>
      <vt:lpstr>NumericQ3_CY</vt:lpstr>
      <vt:lpstr>NumericQ3_PY</vt:lpstr>
      <vt:lpstr>NumericQ3_SecondPY</vt:lpstr>
      <vt:lpstr>NumericQ4_CY</vt:lpstr>
      <vt:lpstr>NumericQ4_PY</vt:lpstr>
      <vt:lpstr>NumericQ4_SecondPY</vt:lpstr>
      <vt:lpstr>Operating_Results__Consolidated_Statement_of_Income_Information</vt:lpstr>
      <vt:lpstr>Period_End</vt:lpstr>
      <vt:lpstr>PeriodLookup</vt:lpstr>
      <vt:lpstr>PP_Phrase</vt:lpstr>
      <vt:lpstr>FS_IncomeStatement!Print_Area</vt:lpstr>
      <vt:lpstr>PriorPeriodEnd</vt:lpstr>
      <vt:lpstr>PriorPeriodEndTwo</vt:lpstr>
      <vt:lpstr>PriorYearEnd</vt:lpstr>
      <vt:lpstr>PriorYearEndTwo</vt:lpstr>
      <vt:lpstr>PY</vt:lpstr>
      <vt:lpstr>PY_Numeric</vt:lpstr>
      <vt:lpstr>PY_YTD_Phrase</vt:lpstr>
      <vt:lpstr>QTD</vt:lpstr>
      <vt:lpstr>QTD_LC3</vt:lpstr>
      <vt:lpstr>QTD_lowercase</vt:lpstr>
      <vt:lpstr>Quarter1</vt:lpstr>
      <vt:lpstr>Quarter2</vt:lpstr>
      <vt:lpstr>Quarter3</vt:lpstr>
      <vt:lpstr>Quarter4</vt:lpstr>
      <vt:lpstr>SecondPY</vt:lpstr>
      <vt:lpstr>Serial_CY</vt:lpstr>
      <vt:lpstr>Serial_CY_Q1</vt:lpstr>
      <vt:lpstr>Serial_CY_Q1_Lookup</vt:lpstr>
      <vt:lpstr>Serial_CY_Q2</vt:lpstr>
      <vt:lpstr>Serial_CY_Q2_Lookup</vt:lpstr>
      <vt:lpstr>Serial_CY_Q3</vt:lpstr>
      <vt:lpstr>Serial_CY_Q3_Lookup</vt:lpstr>
      <vt:lpstr>Serial_CY_Q4</vt:lpstr>
      <vt:lpstr>Serial_CY_Q4_Lookup</vt:lpstr>
      <vt:lpstr>Serial_FY_Lookup</vt:lpstr>
      <vt:lpstr>Serial_PY</vt:lpstr>
      <vt:lpstr>Serial_PY_Q1</vt:lpstr>
      <vt:lpstr>Serial_PY_Q2</vt:lpstr>
      <vt:lpstr>Serial_PY_Q3</vt:lpstr>
      <vt:lpstr>Serial_PY_Q4</vt:lpstr>
      <vt:lpstr>Years</vt:lpstr>
      <vt:lpstr>YTD</vt:lpstr>
      <vt:lpstr>YTD_CY_PY</vt:lpstr>
      <vt:lpstr>YTD_CYNineMonthsNumeric</vt:lpstr>
      <vt:lpstr>YTD_LC3</vt:lpstr>
      <vt:lpstr>YTD_lowercase</vt:lpstr>
      <vt:lpstr>YTD_MY</vt:lpstr>
      <vt:lpstr>YTD_NineMonths</vt:lpstr>
      <vt:lpstr>YTD_NineMonths_NoComma</vt:lpstr>
      <vt:lpstr>YTD_Phrase</vt:lpstr>
      <vt:lpstr>YTD_Phrase_CY_PY</vt:lpstr>
      <vt:lpstr>YTD_PYNineMonthsNumeric</vt:lpstr>
      <vt:lpstr>YTD_PYSixMonthsNumeric</vt:lpstr>
      <vt:lpstr>YTD_SixMonths</vt:lpstr>
      <vt:lpstr>YTD_SixMonths_NoComma</vt:lpstr>
      <vt:lpstr>YTD_SixMonthsNumeric</vt:lpstr>
      <vt:lpstr>YTDPhrase_CY_PY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Bhasker, Chandru Antony Raj</dc:creator>
  <cp:keywords/>
  <dc:description/>
  <cp:lastModifiedBy>陽平 梅崎</cp:lastModifiedBy>
  <dcterms:created xsi:type="dcterms:W3CDTF">2021-02-28T07:50:45Z</dcterms:created>
  <dcterms:modified xsi:type="dcterms:W3CDTF">2024-06-28T07:24:06Z</dcterms:modified>
  <cp:category/>
</cp:coreProperties>
</file>